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3443\Downloads\"/>
    </mc:Choice>
  </mc:AlternateContent>
  <xr:revisionPtr revIDLastSave="0" documentId="13_ncr:1_{51C4171F-0202-4556-BC92-963E3A4C93F1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貸切１マン1" sheetId="31" r:id="rId1"/>
    <sheet name="営業所" sheetId="27" r:id="rId2"/>
    <sheet name="単価表" sheetId="28" r:id="rId3"/>
  </sheets>
  <definedNames>
    <definedName name="_xlnm.Print_Area" localSheetId="0">貸切１マン1!$A$3:$S$52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31" l="1"/>
  <c r="BF35" i="31"/>
  <c r="BC35" i="31"/>
  <c r="AZ35" i="31"/>
  <c r="AW35" i="31"/>
  <c r="AT35" i="31"/>
  <c r="AN35" i="31"/>
  <c r="BF34" i="31"/>
  <c r="BC34" i="31"/>
  <c r="AZ34" i="31"/>
  <c r="AW34" i="31"/>
  <c r="AT34" i="31"/>
  <c r="AQ34" i="31"/>
  <c r="AN34" i="31"/>
  <c r="BF33" i="31"/>
  <c r="BC33" i="31"/>
  <c r="AZ33" i="31"/>
  <c r="AW33" i="31"/>
  <c r="AT33" i="31"/>
  <c r="AN33" i="31"/>
  <c r="W30" i="31"/>
  <c r="BF29" i="31"/>
  <c r="BC29" i="31"/>
  <c r="AZ29" i="31"/>
  <c r="AW29" i="31"/>
  <c r="AT29" i="31"/>
  <c r="AN29" i="31"/>
  <c r="BF28" i="31"/>
  <c r="BC28" i="31"/>
  <c r="AZ28" i="31"/>
  <c r="AW28" i="31"/>
  <c r="AT28" i="31"/>
  <c r="AQ28" i="31"/>
  <c r="BF27" i="31"/>
  <c r="BC27" i="31"/>
  <c r="BC31" i="31" s="1"/>
  <c r="AZ27" i="31"/>
  <c r="AZ31" i="31" s="1"/>
  <c r="AW27" i="31"/>
  <c r="AT27" i="31"/>
  <c r="AQ27" i="31"/>
  <c r="AN27" i="31"/>
  <c r="BF19" i="31"/>
  <c r="BC19" i="31"/>
  <c r="AZ19" i="31"/>
  <c r="AW19" i="31"/>
  <c r="AT19" i="31"/>
  <c r="AN19" i="31"/>
  <c r="BF18" i="31"/>
  <c r="BC18" i="31"/>
  <c r="AZ18" i="31"/>
  <c r="AW18" i="31"/>
  <c r="AT18" i="31"/>
  <c r="AQ18" i="31"/>
  <c r="AN18" i="31"/>
  <c r="C15" i="31"/>
  <c r="O14" i="31"/>
  <c r="O13" i="31"/>
  <c r="I13" i="31"/>
  <c r="AB3" i="31"/>
  <c r="AB5" i="31" s="1"/>
  <c r="W27" i="31" l="1"/>
  <c r="W31" i="31" s="1"/>
  <c r="Z31" i="31" s="1"/>
  <c r="AB30" i="31" s="1"/>
  <c r="AT36" i="31"/>
  <c r="BF36" i="31"/>
  <c r="AN36" i="31"/>
  <c r="BC36" i="31"/>
  <c r="AT31" i="31"/>
  <c r="BF31" i="31"/>
  <c r="AZ36" i="31"/>
  <c r="AW36" i="31"/>
  <c r="W29" i="31"/>
  <c r="W38" i="31"/>
  <c r="AW31" i="31"/>
  <c r="W35" i="31"/>
  <c r="W28" i="31"/>
  <c r="W34" i="31"/>
  <c r="AC5" i="31"/>
  <c r="AB6" i="31"/>
  <c r="AC6" i="31"/>
  <c r="AB38" i="31"/>
  <c r="AC38" i="31" s="1"/>
  <c r="Z38" i="31"/>
  <c r="W33" i="31"/>
  <c r="W36" i="31" l="1"/>
  <c r="V6" i="31" s="1"/>
  <c r="AE38" i="31"/>
  <c r="AE6" i="31"/>
  <c r="AE46" i="31" s="1"/>
  <c r="AE5" i="31"/>
  <c r="AC46" i="31" s="1"/>
  <c r="V5" i="31" l="1"/>
  <c r="AC45" i="31" s="1"/>
  <c r="AC47" i="31" s="1"/>
  <c r="W39" i="31"/>
  <c r="W41" i="31"/>
  <c r="AE45" i="31"/>
  <c r="AE47" i="31" s="1"/>
  <c r="AB9" i="31"/>
  <c r="AB8" i="31" l="1"/>
  <c r="O47" i="31" l="1"/>
  <c r="O50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PCUser</author>
    <author>user1-pc</author>
  </authors>
  <commentList>
    <comment ref="F4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PCUser:</t>
        </r>
        <r>
          <rPr>
            <sz val="9"/>
            <color indexed="81"/>
            <rFont val="ＭＳ Ｐゴシック"/>
            <family val="3"/>
            <charset val="128"/>
          </rPr>
          <t xml:space="preserve">
支払期日は必ず確認する事</t>
        </r>
      </text>
    </comment>
    <comment ref="W40" authorId="1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user1-pc:</t>
        </r>
        <r>
          <rPr>
            <sz val="9"/>
            <color indexed="81"/>
            <rFont val="MS P ゴシック"/>
            <family val="3"/>
            <charset val="128"/>
          </rPr>
          <t xml:space="preserve">
深夜割増の料率を入力する事</t>
        </r>
      </text>
    </comment>
  </commentList>
</comments>
</file>

<file path=xl/sharedStrings.xml><?xml version="1.0" encoding="utf-8"?>
<sst xmlns="http://schemas.openxmlformats.org/spreadsheetml/2006/main" count="256" uniqueCount="174">
  <si>
    <t>申込者</t>
    <rPh sb="0" eb="2">
      <t>モウシコミ</t>
    </rPh>
    <rPh sb="2" eb="3">
      <t>シャ</t>
    </rPh>
    <phoneticPr fontId="1"/>
  </si>
  <si>
    <t>住所</t>
    <rPh sb="0" eb="2">
      <t>ジュウショ</t>
    </rPh>
    <phoneticPr fontId="1"/>
  </si>
  <si>
    <t>申込乗車人員</t>
    <rPh sb="0" eb="2">
      <t>モウシコミ</t>
    </rPh>
    <rPh sb="2" eb="4">
      <t>ジョウシャ</t>
    </rPh>
    <rPh sb="4" eb="6">
      <t>ジンイン</t>
    </rPh>
    <phoneticPr fontId="1"/>
  </si>
  <si>
    <t>地図：　有　・　無</t>
    <rPh sb="0" eb="2">
      <t>チズ</t>
    </rPh>
    <rPh sb="4" eb="5">
      <t>アリ</t>
    </rPh>
    <rPh sb="8" eb="9">
      <t>ナシ</t>
    </rPh>
    <phoneticPr fontId="1"/>
  </si>
  <si>
    <t>任意保険・共済</t>
    <rPh sb="0" eb="2">
      <t>ニンイ</t>
    </rPh>
    <rPh sb="2" eb="4">
      <t>ホケン</t>
    </rPh>
    <rPh sb="5" eb="7">
      <t>キョウサイ</t>
    </rPh>
    <phoneticPr fontId="1"/>
  </si>
  <si>
    <t>月日</t>
    <rPh sb="0" eb="2">
      <t>ツキヒ</t>
    </rPh>
    <phoneticPr fontId="1"/>
  </si>
  <si>
    <t>発地</t>
    <rPh sb="0" eb="1">
      <t>ハツ</t>
    </rPh>
    <rPh sb="1" eb="2">
      <t>チ</t>
    </rPh>
    <phoneticPr fontId="1"/>
  </si>
  <si>
    <t>着地</t>
    <rPh sb="0" eb="2">
      <t>チャクチ</t>
    </rPh>
    <phoneticPr fontId="1"/>
  </si>
  <si>
    <t>乗務員の休憩</t>
    <rPh sb="0" eb="3">
      <t>ジョウムイン</t>
    </rPh>
    <rPh sb="4" eb="6">
      <t>キュウケイ</t>
    </rPh>
    <phoneticPr fontId="1"/>
  </si>
  <si>
    <t>地点</t>
    <rPh sb="0" eb="2">
      <t>チテン</t>
    </rPh>
    <phoneticPr fontId="1"/>
  </si>
  <si>
    <t>時間</t>
    <rPh sb="0" eb="2">
      <t>ジカン</t>
    </rPh>
    <phoneticPr fontId="1"/>
  </si>
  <si>
    <t>備考</t>
    <rPh sb="0" eb="2">
      <t>ビコウ</t>
    </rPh>
    <phoneticPr fontId="1"/>
  </si>
  <si>
    <t>【運行開始日時】</t>
    <rPh sb="1" eb="3">
      <t>ウンコウ</t>
    </rPh>
    <rPh sb="3" eb="5">
      <t>カイシ</t>
    </rPh>
    <rPh sb="5" eb="7">
      <t>ニチジ</t>
    </rPh>
    <phoneticPr fontId="1"/>
  </si>
  <si>
    <t>【運行終了日時】</t>
    <rPh sb="1" eb="3">
      <t>ウンコウ</t>
    </rPh>
    <rPh sb="3" eb="5">
      <t>シュウリョウ</t>
    </rPh>
    <rPh sb="5" eb="7">
      <t>ニチジ</t>
    </rPh>
    <phoneticPr fontId="1"/>
  </si>
  <si>
    <t>【走行距離】</t>
    <rPh sb="1" eb="3">
      <t>ソウコウ</t>
    </rPh>
    <rPh sb="3" eb="5">
      <t>キョリ</t>
    </rPh>
    <phoneticPr fontId="1"/>
  </si>
  <si>
    <t>【走行時間】</t>
    <rPh sb="1" eb="3">
      <t>ソウコウ</t>
    </rPh>
    <rPh sb="3" eb="5">
      <t>ジカン</t>
    </rPh>
    <phoneticPr fontId="1"/>
  </si>
  <si>
    <t>　上記のとおり運送を引受けます。</t>
    <rPh sb="1" eb="3">
      <t>ジョウキ</t>
    </rPh>
    <rPh sb="7" eb="9">
      <t>ウンソウ</t>
    </rPh>
    <rPh sb="10" eb="12">
      <t>ヒキウ</t>
    </rPh>
    <phoneticPr fontId="1"/>
  </si>
  <si>
    <t>①</t>
    <phoneticPr fontId="1"/>
  </si>
  <si>
    <t>円</t>
    <rPh sb="0" eb="1">
      <t>エン</t>
    </rPh>
    <phoneticPr fontId="1"/>
  </si>
  <si>
    <t>：</t>
    <phoneticPr fontId="1"/>
  </si>
  <si>
    <t>②</t>
    <phoneticPr fontId="1"/>
  </si>
  <si>
    <t>申込日：平成　　　年　　　月　　　日</t>
    <rPh sb="0" eb="2">
      <t>モウシコミ</t>
    </rPh>
    <rPh sb="2" eb="3">
      <t>ビ</t>
    </rPh>
    <rPh sb="4" eb="6">
      <t>ヘイセイ</t>
    </rPh>
    <rPh sb="9" eb="10">
      <t>ネン</t>
    </rPh>
    <rPh sb="13" eb="14">
      <t>ツキ</t>
    </rPh>
    <rPh sb="17" eb="18">
      <t>ヒ</t>
    </rPh>
    <phoneticPr fontId="1"/>
  </si>
  <si>
    <t>/</t>
    <phoneticPr fontId="1"/>
  </si>
  <si>
    <t>　※申込者は、太線内をご記入願います。</t>
    <rPh sb="2" eb="4">
      <t>モウシコミ</t>
    </rPh>
    <rPh sb="4" eb="5">
      <t>シャ</t>
    </rPh>
    <rPh sb="7" eb="9">
      <t>フトセン</t>
    </rPh>
    <rPh sb="9" eb="10">
      <t>ナイ</t>
    </rPh>
    <rPh sb="12" eb="14">
      <t>キニュウ</t>
    </rPh>
    <rPh sb="14" eb="15">
      <t>ネガ</t>
    </rPh>
    <phoneticPr fontId="1"/>
  </si>
  <si>
    <t>人</t>
    <rPh sb="0" eb="1">
      <t>ニン</t>
    </rPh>
    <phoneticPr fontId="1"/>
  </si>
  <si>
    <t>配車場所</t>
    <rPh sb="0" eb="2">
      <t>ハイシャ</t>
    </rPh>
    <rPh sb="2" eb="4">
      <t>バショ</t>
    </rPh>
    <phoneticPr fontId="1"/>
  </si>
  <si>
    <t>乗車定員別又は
車種別の車両数</t>
    <rPh sb="0" eb="2">
      <t>ジョウシャ</t>
    </rPh>
    <rPh sb="2" eb="4">
      <t>テイイン</t>
    </rPh>
    <rPh sb="4" eb="5">
      <t>ベツ</t>
    </rPh>
    <rPh sb="5" eb="6">
      <t>マタ</t>
    </rPh>
    <rPh sb="8" eb="10">
      <t>シャシュ</t>
    </rPh>
    <rPh sb="10" eb="11">
      <t>ベツ</t>
    </rPh>
    <rPh sb="12" eb="14">
      <t>シャリョウ</t>
    </rPh>
    <rPh sb="14" eb="15">
      <t>スウ</t>
    </rPh>
    <phoneticPr fontId="1"/>
  </si>
  <si>
    <t>大型車</t>
    <rPh sb="0" eb="3">
      <t>オオガタシャ</t>
    </rPh>
    <phoneticPr fontId="1"/>
  </si>
  <si>
    <t>中型車</t>
    <rPh sb="0" eb="2">
      <t>チュウガタ</t>
    </rPh>
    <rPh sb="2" eb="3">
      <t>クルマ</t>
    </rPh>
    <phoneticPr fontId="1"/>
  </si>
  <si>
    <t>両</t>
    <rPh sb="0" eb="1">
      <t>リョウ</t>
    </rPh>
    <phoneticPr fontId="1"/>
  </si>
  <si>
    <t>旅行の日程</t>
    <rPh sb="0" eb="2">
      <t>リョコウ</t>
    </rPh>
    <rPh sb="3" eb="5">
      <t>ニッテイ</t>
    </rPh>
    <phoneticPr fontId="1"/>
  </si>
  <si>
    <t>契約
責任者</t>
    <rPh sb="0" eb="2">
      <t>ケイヤク</t>
    </rPh>
    <rPh sb="3" eb="6">
      <t>セキニンシャ</t>
    </rPh>
    <phoneticPr fontId="1"/>
  </si>
  <si>
    <t>事業
許可</t>
    <rPh sb="0" eb="2">
      <t>ジギョウ</t>
    </rPh>
    <rPh sb="3" eb="5">
      <t>キョカ</t>
    </rPh>
    <phoneticPr fontId="1"/>
  </si>
  <si>
    <t>主な経由地</t>
    <rPh sb="0" eb="1">
      <t>オモ</t>
    </rPh>
    <rPh sb="2" eb="5">
      <t>ケイユチ</t>
    </rPh>
    <phoneticPr fontId="1"/>
  </si>
  <si>
    <t>発車
時刻</t>
    <rPh sb="0" eb="2">
      <t>ハッシャ</t>
    </rPh>
    <rPh sb="3" eb="5">
      <t>ジコク</t>
    </rPh>
    <phoneticPr fontId="1"/>
  </si>
  <si>
    <t>到着
時刻</t>
    <rPh sb="0" eb="2">
      <t>トウチャク</t>
    </rPh>
    <rPh sb="3" eb="5">
      <t>ジコク</t>
    </rPh>
    <phoneticPr fontId="1"/>
  </si>
  <si>
    <t>配車場所の地図</t>
    <rPh sb="0" eb="2">
      <t>ハイシャ</t>
    </rPh>
    <rPh sb="2" eb="4">
      <t>バショ</t>
    </rPh>
    <rPh sb="5" eb="7">
      <t>チズ</t>
    </rPh>
    <phoneticPr fontId="1"/>
  </si>
  <si>
    <t>備考欄（※記入スペースが必要な場合に使用）</t>
    <rPh sb="0" eb="2">
      <t>ビコウ</t>
    </rPh>
    <rPh sb="2" eb="3">
      <t>ラン</t>
    </rPh>
    <rPh sb="5" eb="7">
      <t>キニュウ</t>
    </rPh>
    <rPh sb="12" eb="14">
      <t>ヒツヨウ</t>
    </rPh>
    <rPh sb="15" eb="17">
      <t>バアイ</t>
    </rPh>
    <rPh sb="18" eb="20">
      <t>シヨウ</t>
    </rPh>
    <phoneticPr fontId="1"/>
  </si>
  <si>
    <t>運送申込書/運送引受書・乗車券</t>
    <rPh sb="0" eb="2">
      <t>ウンソウ</t>
    </rPh>
    <rPh sb="2" eb="5">
      <t>モウシコミショ</t>
    </rPh>
    <rPh sb="6" eb="8">
      <t>ウンソウ</t>
    </rPh>
    <rPh sb="8" eb="10">
      <t>ヒキウケ</t>
    </rPh>
    <rPh sb="10" eb="11">
      <t>ショ</t>
    </rPh>
    <rPh sb="12" eb="15">
      <t>ジョウシャケン</t>
    </rPh>
    <phoneticPr fontId="1"/>
  </si>
  <si>
    <t>氏名
・名称</t>
    <rPh sb="0" eb="2">
      <t>シメイ</t>
    </rPh>
    <rPh sb="4" eb="6">
      <t>メイショウ</t>
    </rPh>
    <phoneticPr fontId="1"/>
  </si>
  <si>
    <t>運送を
引受け
る者</t>
    <rPh sb="0" eb="2">
      <t>ウンソウ</t>
    </rPh>
    <rPh sb="4" eb="6">
      <t>ヒキウ</t>
    </rPh>
    <rPh sb="9" eb="10">
      <t>モノ</t>
    </rPh>
    <phoneticPr fontId="1"/>
  </si>
  <si>
    <t>小型車</t>
    <rPh sb="0" eb="3">
      <t>コガタシャ</t>
    </rPh>
    <phoneticPr fontId="1"/>
  </si>
  <si>
    <t>③</t>
    <phoneticPr fontId="1"/>
  </si>
  <si>
    <t>④</t>
    <phoneticPr fontId="1"/>
  </si>
  <si>
    <t>待機
時間</t>
    <rPh sb="0" eb="2">
      <t>タイキ</t>
    </rPh>
    <rPh sb="3" eb="5">
      <t>ジカン</t>
    </rPh>
    <phoneticPr fontId="1"/>
  </si>
  <si>
    <t>　交替運転者</t>
    <rPh sb="1" eb="3">
      <t>コウタイ</t>
    </rPh>
    <rPh sb="3" eb="6">
      <t>ウンテンシャ</t>
    </rPh>
    <phoneticPr fontId="1"/>
  </si>
  <si>
    <t>　車掌（ガイド）</t>
    <rPh sb="1" eb="3">
      <t>シャショウ</t>
    </rPh>
    <phoneticPr fontId="1"/>
  </si>
  <si>
    <t>　運賃及び料金の
　支払方法</t>
    <rPh sb="1" eb="3">
      <t>ウンチン</t>
    </rPh>
    <rPh sb="3" eb="4">
      <t>オヨ</t>
    </rPh>
    <rPh sb="5" eb="7">
      <t>リョウキン</t>
    </rPh>
    <rPh sb="10" eb="12">
      <t>シハラ</t>
    </rPh>
    <rPh sb="12" eb="14">
      <t>ホウホウ</t>
    </rPh>
    <phoneticPr fontId="1"/>
  </si>
  <si>
    <t>宿泊場所</t>
    <rPh sb="0" eb="2">
      <t>シュクハク</t>
    </rPh>
    <rPh sb="2" eb="4">
      <t>バショ</t>
    </rPh>
    <phoneticPr fontId="1"/>
  </si>
  <si>
    <t>対人　　　　万円
　　　　　無制限
対物　　 200万円
　　　　　　万円
　　　　　無制限</t>
    <rPh sb="0" eb="2">
      <t>タイジン</t>
    </rPh>
    <rPh sb="6" eb="8">
      <t>マンエン</t>
    </rPh>
    <rPh sb="14" eb="17">
      <t>ムセイゲン</t>
    </rPh>
    <rPh sb="19" eb="20">
      <t>タイ</t>
    </rPh>
    <rPh sb="20" eb="21">
      <t>ブツ</t>
    </rPh>
    <rPh sb="27" eb="29">
      <t>マンエン</t>
    </rPh>
    <rPh sb="36" eb="38">
      <t>マンエン</t>
    </rPh>
    <rPh sb="44" eb="47">
      <t>ムセイゲン</t>
    </rPh>
    <phoneticPr fontId="1"/>
  </si>
  <si>
    <t>総</t>
    <rPh sb="0" eb="1">
      <t>ソウ</t>
    </rPh>
    <phoneticPr fontId="1"/>
  </si>
  <si>
    <t>実車</t>
    <rPh sb="0" eb="2">
      <t>ジッシャ</t>
    </rPh>
    <phoneticPr fontId="1"/>
  </si>
  <si>
    <t>km</t>
    <phoneticPr fontId="1"/>
  </si>
  <si>
    <t xml:space="preserve"> 総</t>
    <rPh sb="1" eb="2">
      <t>ソウ</t>
    </rPh>
    <phoneticPr fontId="1"/>
  </si>
  <si>
    <t xml:space="preserve"> 実車</t>
    <rPh sb="1" eb="3">
      <t>ジッシャ</t>
    </rPh>
    <phoneticPr fontId="1"/>
  </si>
  <si>
    <t>　運　賃</t>
    <rPh sb="1" eb="2">
      <t>ウン</t>
    </rPh>
    <rPh sb="3" eb="4">
      <t>チン</t>
    </rPh>
    <phoneticPr fontId="1"/>
  </si>
  <si>
    <t>　料　金</t>
    <rPh sb="1" eb="2">
      <t>リョウ</t>
    </rPh>
    <rPh sb="3" eb="4">
      <t>キン</t>
    </rPh>
    <phoneticPr fontId="1"/>
  </si>
  <si>
    <t>　消費税</t>
    <rPh sb="1" eb="4">
      <t>ショウヒゼイ</t>
    </rPh>
    <phoneticPr fontId="1"/>
  </si>
  <si>
    <t>　実費（税込）</t>
    <phoneticPr fontId="1"/>
  </si>
  <si>
    <t>）</t>
    <phoneticPr fontId="1"/>
  </si>
  <si>
    <t>　（料金の種類：　</t>
    <rPh sb="2" eb="4">
      <t>リョウキン</t>
    </rPh>
    <rPh sb="5" eb="7">
      <t>シュルイ</t>
    </rPh>
    <phoneticPr fontId="1"/>
  </si>
  <si>
    <t>　（実費の詳細：　</t>
    <rPh sb="2" eb="4">
      <t>ジッピ</t>
    </rPh>
    <rPh sb="5" eb="7">
      <t>ショウサイ</t>
    </rPh>
    <phoneticPr fontId="1"/>
  </si>
  <si>
    <t>　合計請求金額</t>
    <rPh sb="1" eb="3">
      <t>ゴウケイ</t>
    </rPh>
    <rPh sb="3" eb="5">
      <t>セイキュウ</t>
    </rPh>
    <rPh sb="5" eb="7">
      <t>キンガク</t>
    </rPh>
    <phoneticPr fontId="1"/>
  </si>
  <si>
    <t>　適用を受けようと
　する割引</t>
    <rPh sb="1" eb="3">
      <t>テキヨウ</t>
    </rPh>
    <rPh sb="4" eb="5">
      <t>ウ</t>
    </rPh>
    <rPh sb="13" eb="15">
      <t>ワリビキ</t>
    </rPh>
    <phoneticPr fontId="1"/>
  </si>
  <si>
    <t>　特約事項</t>
    <rPh sb="1" eb="3">
      <t>トクヤク</t>
    </rPh>
    <rPh sb="3" eb="5">
      <t>ジコウ</t>
    </rPh>
    <phoneticPr fontId="1"/>
  </si>
  <si>
    <t>※標準運送約款5条2項に規定する所定の証明書を添付。</t>
    <rPh sb="1" eb="3">
      <t>ヒョウジュン</t>
    </rPh>
    <rPh sb="3" eb="5">
      <t>ウンソウ</t>
    </rPh>
    <rPh sb="5" eb="7">
      <t>ヤッカン</t>
    </rPh>
    <rPh sb="8" eb="9">
      <t>ジョウ</t>
    </rPh>
    <rPh sb="10" eb="11">
      <t>コウ</t>
    </rPh>
    <rPh sb="12" eb="14">
      <t>キテイ</t>
    </rPh>
    <rPh sb="16" eb="18">
      <t>ショテイ</t>
    </rPh>
    <rPh sb="19" eb="22">
      <t>ショウメイショ</t>
    </rPh>
    <rPh sb="23" eb="25">
      <t>テンプ</t>
    </rPh>
    <phoneticPr fontId="1"/>
  </si>
  <si>
    <t xml:space="preserve">
　旧運賃を適用</t>
    <phoneticPr fontId="1"/>
  </si>
  <si>
    <t>（担当者名）</t>
    <phoneticPr fontId="1"/>
  </si>
  <si>
    <t>上限</t>
    <rPh sb="0" eb="2">
      <t>ジョウゲン</t>
    </rPh>
    <phoneticPr fontId="13"/>
  </si>
  <si>
    <t>キロ単価</t>
    <rPh sb="2" eb="4">
      <t>タンカ</t>
    </rPh>
    <phoneticPr fontId="13"/>
  </si>
  <si>
    <t>時間単価</t>
    <rPh sb="0" eb="2">
      <t>ジカン</t>
    </rPh>
    <rPh sb="2" eb="4">
      <t>タンカ</t>
    </rPh>
    <phoneticPr fontId="13"/>
  </si>
  <si>
    <t>下限</t>
    <rPh sb="0" eb="2">
      <t>カゲン</t>
    </rPh>
    <phoneticPr fontId="13"/>
  </si>
  <si>
    <t>大型車</t>
    <rPh sb="0" eb="2">
      <t>オオガタ</t>
    </rPh>
    <rPh sb="2" eb="3">
      <t>クルマ</t>
    </rPh>
    <phoneticPr fontId="13"/>
  </si>
  <si>
    <t>小型車</t>
    <rPh sb="0" eb="2">
      <t>コガタ</t>
    </rPh>
    <rPh sb="2" eb="3">
      <t>クルマ</t>
    </rPh>
    <phoneticPr fontId="13"/>
  </si>
  <si>
    <t>中型車</t>
    <rPh sb="0" eb="2">
      <t>チュウガタ</t>
    </rPh>
    <rPh sb="2" eb="3">
      <t>クルマ</t>
    </rPh>
    <phoneticPr fontId="13"/>
  </si>
  <si>
    <t>交替料金</t>
    <rPh sb="0" eb="2">
      <t>コウタイ</t>
    </rPh>
    <rPh sb="2" eb="4">
      <t>リョウキン</t>
    </rPh>
    <phoneticPr fontId="13"/>
  </si>
  <si>
    <t>注記：</t>
    <rPh sb="0" eb="2">
      <t>チュウキ</t>
    </rPh>
    <phoneticPr fontId="13"/>
  </si>
  <si>
    <t>この表の車種の並びは変更無用の事。</t>
    <rPh sb="2" eb="3">
      <t>ヒョウ</t>
    </rPh>
    <rPh sb="4" eb="6">
      <t>シャシュ</t>
    </rPh>
    <rPh sb="7" eb="8">
      <t>ナラ</t>
    </rPh>
    <rPh sb="10" eb="12">
      <t>ヘンコウ</t>
    </rPh>
    <rPh sb="12" eb="14">
      <t>ムヨウ</t>
    </rPh>
    <rPh sb="15" eb="16">
      <t>コト</t>
    </rPh>
    <phoneticPr fontId="13"/>
  </si>
  <si>
    <t>車種の並びを崩すと、テーブルの参照が不能となります。</t>
    <rPh sb="0" eb="2">
      <t>シャシュ</t>
    </rPh>
    <rPh sb="3" eb="4">
      <t>ナラ</t>
    </rPh>
    <rPh sb="6" eb="7">
      <t>クズ</t>
    </rPh>
    <rPh sb="15" eb="17">
      <t>サンショウ</t>
    </rPh>
    <rPh sb="18" eb="20">
      <t>フノウ</t>
    </rPh>
    <phoneticPr fontId="13"/>
  </si>
  <si>
    <t>営業所を追加する際は、必ず表全体を昇順に並べ替える事。</t>
    <rPh sb="0" eb="3">
      <t>エイギョウショ</t>
    </rPh>
    <rPh sb="4" eb="6">
      <t>ツイカ</t>
    </rPh>
    <rPh sb="8" eb="9">
      <t>サイ</t>
    </rPh>
    <rPh sb="11" eb="12">
      <t>カナラ</t>
    </rPh>
    <rPh sb="13" eb="14">
      <t>ヒョウ</t>
    </rPh>
    <rPh sb="14" eb="16">
      <t>ゼンタイ</t>
    </rPh>
    <rPh sb="17" eb="19">
      <t>ショウジュン</t>
    </rPh>
    <rPh sb="20" eb="21">
      <t>ナラ</t>
    </rPh>
    <rPh sb="22" eb="23">
      <t>カ</t>
    </rPh>
    <rPh sb="25" eb="26">
      <t>コト</t>
    </rPh>
    <phoneticPr fontId="13"/>
  </si>
  <si>
    <t>営業所名</t>
    <rPh sb="0" eb="3">
      <t>エイギョウショ</t>
    </rPh>
    <rPh sb="3" eb="4">
      <t>メイ</t>
    </rPh>
    <phoneticPr fontId="13"/>
  </si>
  <si>
    <t>電話番号</t>
    <rPh sb="0" eb="2">
      <t>デンワ</t>
    </rPh>
    <rPh sb="2" eb="4">
      <t>バンゴウ</t>
    </rPh>
    <phoneticPr fontId="13"/>
  </si>
  <si>
    <t>FAX番号</t>
    <rPh sb="3" eb="5">
      <t>バンゴウ</t>
    </rPh>
    <phoneticPr fontId="13"/>
  </si>
  <si>
    <t>所在地</t>
    <rPh sb="0" eb="3">
      <t>ショザイチ</t>
    </rPh>
    <phoneticPr fontId="13"/>
  </si>
  <si>
    <t>神奈川</t>
    <rPh sb="0" eb="3">
      <t>カナガワ</t>
    </rPh>
    <phoneticPr fontId="13"/>
  </si>
  <si>
    <t>045-444-8913</t>
    <phoneticPr fontId="13"/>
  </si>
  <si>
    <t>045-444-8903</t>
    <phoneticPr fontId="13"/>
  </si>
  <si>
    <t>千葉</t>
    <rPh sb="0" eb="2">
      <t>チバ</t>
    </rPh>
    <phoneticPr fontId="13"/>
  </si>
  <si>
    <t>0438-97-7016</t>
    <phoneticPr fontId="13"/>
  </si>
  <si>
    <t>0438-97-7017</t>
    <phoneticPr fontId="13"/>
  </si>
  <si>
    <t>〒299-0243
千葉県袖ケ浦市蔵波2055-1</t>
    <rPh sb="10" eb="13">
      <t>チバケン</t>
    </rPh>
    <rPh sb="13" eb="16">
      <t>ソデガウラ</t>
    </rPh>
    <rPh sb="16" eb="17">
      <t>シ</t>
    </rPh>
    <rPh sb="17" eb="19">
      <t>クラナミ</t>
    </rPh>
    <phoneticPr fontId="13"/>
  </si>
  <si>
    <t>東京</t>
    <rPh sb="0" eb="2">
      <t>トウキョウ</t>
    </rPh>
    <phoneticPr fontId="13"/>
  </si>
  <si>
    <t>042-795-9812</t>
    <phoneticPr fontId="13"/>
  </si>
  <si>
    <t>042-795-9813</t>
    <phoneticPr fontId="13"/>
  </si>
  <si>
    <t>本社</t>
    <rPh sb="0" eb="2">
      <t>ホンシャ</t>
    </rPh>
    <phoneticPr fontId="13"/>
  </si>
  <si>
    <t>045-938-0335</t>
    <phoneticPr fontId="13"/>
  </si>
  <si>
    <t>045-938-0337</t>
    <phoneticPr fontId="13"/>
  </si>
  <si>
    <t>〒213-0006
神奈川県横浜市緑区白山1-1-14</t>
    <rPh sb="10" eb="14">
      <t>カナガワケン</t>
    </rPh>
    <rPh sb="14" eb="16">
      <t>ヨコハマ</t>
    </rPh>
    <rPh sb="16" eb="17">
      <t>シ</t>
    </rPh>
    <rPh sb="17" eb="19">
      <t>ミドリク</t>
    </rPh>
    <rPh sb="19" eb="21">
      <t>ハクサン</t>
    </rPh>
    <phoneticPr fontId="13"/>
  </si>
  <si>
    <t>営業区域：神奈川県（全域）・東京都（全域）・千葉県（全域）</t>
    <phoneticPr fontId="12"/>
  </si>
  <si>
    <t>有限会社宮浦観光バス</t>
    <rPh sb="0" eb="2">
      <t>ユウゲン</t>
    </rPh>
    <rPh sb="2" eb="4">
      <t>カイシャ</t>
    </rPh>
    <rPh sb="4" eb="8">
      <t>ミヤノウラカンコウ</t>
    </rPh>
    <phoneticPr fontId="12"/>
  </si>
  <si>
    <t xml:space="preserve"> 支払期日：</t>
    <rPh sb="1" eb="3">
      <t>シハラ</t>
    </rPh>
    <rPh sb="3" eb="5">
      <t>キジツ</t>
    </rPh>
    <phoneticPr fontId="1"/>
  </si>
  <si>
    <t xml:space="preserve"> (上限額：</t>
    <rPh sb="2" eb="5">
      <t>ジョウゲンガク</t>
    </rPh>
    <phoneticPr fontId="1"/>
  </si>
  <si>
    <t>円　下限額：</t>
    <rPh sb="0" eb="1">
      <t>エン</t>
    </rPh>
    <rPh sb="2" eb="4">
      <t>カゲン</t>
    </rPh>
    <rPh sb="4" eb="5">
      <t>ガク</t>
    </rPh>
    <phoneticPr fontId="1"/>
  </si>
  <si>
    <t>円)</t>
    <rPh sb="0" eb="1">
      <t>エン</t>
    </rPh>
    <phoneticPr fontId="1"/>
  </si>
  <si>
    <t>消費税率</t>
    <rPh sb="0" eb="3">
      <t>ショウヒゼイ</t>
    </rPh>
    <rPh sb="3" eb="4">
      <t>リツ</t>
    </rPh>
    <phoneticPr fontId="13"/>
  </si>
  <si>
    <t>　）営業所車庫</t>
    <rPh sb="2" eb="5">
      <t>エイギョウショ</t>
    </rPh>
    <rPh sb="5" eb="7">
      <t>シャコ</t>
    </rPh>
    <phoneticPr fontId="1"/>
  </si>
  <si>
    <t>　　（</t>
    <phoneticPr fontId="1"/>
  </si>
  <si>
    <t>有限会社宮浦観光バス</t>
    <phoneticPr fontId="1"/>
  </si>
  <si>
    <t>営業所</t>
    <rPh sb="0" eb="3">
      <t>エイギョウショ</t>
    </rPh>
    <phoneticPr fontId="1"/>
  </si>
  <si>
    <t>車種</t>
    <rPh sb="0" eb="2">
      <t>シャシュ</t>
    </rPh>
    <phoneticPr fontId="13"/>
  </si>
  <si>
    <t>距離制基本料金</t>
    <rPh sb="0" eb="2">
      <t>キョリ</t>
    </rPh>
    <rPh sb="2" eb="3">
      <t>セイ</t>
    </rPh>
    <rPh sb="3" eb="5">
      <t>キホン</t>
    </rPh>
    <rPh sb="5" eb="7">
      <t>リョウキン</t>
    </rPh>
    <phoneticPr fontId="13"/>
  </si>
  <si>
    <t>時間制基本料金</t>
    <rPh sb="0" eb="2">
      <t>ジカン</t>
    </rPh>
    <rPh sb="2" eb="3">
      <t>セイ</t>
    </rPh>
    <rPh sb="3" eb="5">
      <t>キホン</t>
    </rPh>
    <rPh sb="5" eb="7">
      <t>リョウキン</t>
    </rPh>
    <phoneticPr fontId="13"/>
  </si>
  <si>
    <t>上限額計</t>
    <rPh sb="0" eb="3">
      <t>ジョウゲンガク</t>
    </rPh>
    <rPh sb="3" eb="4">
      <t>ケイ</t>
    </rPh>
    <phoneticPr fontId="13"/>
  </si>
  <si>
    <t>下限額計</t>
    <rPh sb="0" eb="2">
      <t>カゲン</t>
    </rPh>
    <rPh sb="2" eb="3">
      <t>ガク</t>
    </rPh>
    <rPh sb="3" eb="4">
      <t>ケイ</t>
    </rPh>
    <phoneticPr fontId="13"/>
  </si>
  <si>
    <t>早朝基準</t>
    <rPh sb="0" eb="2">
      <t>ソウチョウ</t>
    </rPh>
    <rPh sb="2" eb="4">
      <t>キジュン</t>
    </rPh>
    <phoneticPr fontId="13"/>
  </si>
  <si>
    <t>深夜基準</t>
    <rPh sb="0" eb="2">
      <t>シンヤ</t>
    </rPh>
    <rPh sb="2" eb="4">
      <t>キジュン</t>
    </rPh>
    <phoneticPr fontId="13"/>
  </si>
  <si>
    <t>早朝割増時間</t>
    <rPh sb="0" eb="2">
      <t>ソウチョウ</t>
    </rPh>
    <rPh sb="2" eb="4">
      <t>ワリマシ</t>
    </rPh>
    <rPh sb="4" eb="6">
      <t>ジカン</t>
    </rPh>
    <phoneticPr fontId="13"/>
  </si>
  <si>
    <t>深夜割増時間</t>
    <rPh sb="0" eb="2">
      <t>シンヤ</t>
    </rPh>
    <rPh sb="2" eb="4">
      <t>ワリマシ</t>
    </rPh>
    <rPh sb="4" eb="6">
      <t>ジカン</t>
    </rPh>
    <phoneticPr fontId="13"/>
  </si>
  <si>
    <t>１日目</t>
    <rPh sb="1" eb="2">
      <t>ニチ</t>
    </rPh>
    <rPh sb="2" eb="3">
      <t>メ</t>
    </rPh>
    <phoneticPr fontId="13"/>
  </si>
  <si>
    <t>2日目</t>
    <rPh sb="1" eb="2">
      <t>ニチ</t>
    </rPh>
    <rPh sb="2" eb="3">
      <t>メ</t>
    </rPh>
    <phoneticPr fontId="13"/>
  </si>
  <si>
    <t>3日目</t>
    <rPh sb="1" eb="2">
      <t>ニチ</t>
    </rPh>
    <rPh sb="2" eb="3">
      <t>メ</t>
    </rPh>
    <phoneticPr fontId="13"/>
  </si>
  <si>
    <t>4日目</t>
    <rPh sb="1" eb="2">
      <t>ニチ</t>
    </rPh>
    <rPh sb="2" eb="3">
      <t>メ</t>
    </rPh>
    <phoneticPr fontId="13"/>
  </si>
  <si>
    <t>5日目</t>
    <rPh sb="1" eb="2">
      <t>ニチ</t>
    </rPh>
    <rPh sb="2" eb="3">
      <t>メ</t>
    </rPh>
    <phoneticPr fontId="13"/>
  </si>
  <si>
    <t>6日目</t>
    <rPh sb="1" eb="2">
      <t>ニチ</t>
    </rPh>
    <rPh sb="2" eb="3">
      <t>メ</t>
    </rPh>
    <phoneticPr fontId="13"/>
  </si>
  <si>
    <t>7日目</t>
    <rPh sb="1" eb="2">
      <t>ニチ</t>
    </rPh>
    <rPh sb="2" eb="3">
      <t>メ</t>
    </rPh>
    <phoneticPr fontId="13"/>
  </si>
  <si>
    <t>出庫時刻</t>
    <rPh sb="0" eb="2">
      <t>シュッコ</t>
    </rPh>
    <rPh sb="2" eb="4">
      <t>ジコク</t>
    </rPh>
    <phoneticPr fontId="13"/>
  </si>
  <si>
    <t>乗車時刻</t>
    <rPh sb="0" eb="2">
      <t>ジョウシャ</t>
    </rPh>
    <rPh sb="2" eb="4">
      <t>ジコク</t>
    </rPh>
    <phoneticPr fontId="13"/>
  </si>
  <si>
    <t>降車時刻</t>
    <rPh sb="0" eb="2">
      <t>コウシャ</t>
    </rPh>
    <rPh sb="2" eb="4">
      <t>ジコク</t>
    </rPh>
    <phoneticPr fontId="13"/>
  </si>
  <si>
    <t>入庫時刻</t>
    <rPh sb="0" eb="2">
      <t>ニュウコ</t>
    </rPh>
    <rPh sb="2" eb="4">
      <t>ジコク</t>
    </rPh>
    <phoneticPr fontId="13"/>
  </si>
  <si>
    <t>実車</t>
    <rPh sb="0" eb="2">
      <t>ジッシャ</t>
    </rPh>
    <phoneticPr fontId="13"/>
  </si>
  <si>
    <t>回送：往路</t>
    <rPh sb="0" eb="2">
      <t>カイソウ</t>
    </rPh>
    <rPh sb="3" eb="5">
      <t>オウロ</t>
    </rPh>
    <phoneticPr fontId="13"/>
  </si>
  <si>
    <t>回送：復路</t>
    <rPh sb="0" eb="2">
      <t>カイソウ</t>
    </rPh>
    <rPh sb="3" eb="5">
      <t>フクロ</t>
    </rPh>
    <phoneticPr fontId="13"/>
  </si>
  <si>
    <t>点検・点呼</t>
    <rPh sb="0" eb="2">
      <t>テンケン</t>
    </rPh>
    <rPh sb="3" eb="5">
      <t>テンコ</t>
    </rPh>
    <phoneticPr fontId="13"/>
  </si>
  <si>
    <t>総時間</t>
    <rPh sb="0" eb="1">
      <t>ソウ</t>
    </rPh>
    <rPh sb="1" eb="3">
      <t>ジカン</t>
    </rPh>
    <phoneticPr fontId="13"/>
  </si>
  <si>
    <t>総走行距離</t>
    <rPh sb="0" eb="1">
      <t>ソウ</t>
    </rPh>
    <rPh sb="1" eb="3">
      <t>ソウコウ</t>
    </rPh>
    <rPh sb="3" eb="5">
      <t>キョリ</t>
    </rPh>
    <phoneticPr fontId="13"/>
  </si>
  <si>
    <t>時間</t>
    <rPh sb="0" eb="2">
      <t>ジカン</t>
    </rPh>
    <phoneticPr fontId="13"/>
  </si>
  <si>
    <t>分</t>
    <rPh sb="0" eb="1">
      <t>フン</t>
    </rPh>
    <phoneticPr fontId="13"/>
  </si>
  <si>
    <t>10進数</t>
    <rPh sb="2" eb="3">
      <t>シン</t>
    </rPh>
    <rPh sb="3" eb="4">
      <t>スウ</t>
    </rPh>
    <phoneticPr fontId="13"/>
  </si>
  <si>
    <t>10進法換算値</t>
    <rPh sb="2" eb="3">
      <t>シン</t>
    </rPh>
    <rPh sb="3" eb="4">
      <t>ホウ</t>
    </rPh>
    <rPh sb="4" eb="6">
      <t>カンサン</t>
    </rPh>
    <rPh sb="6" eb="7">
      <t>チ</t>
    </rPh>
    <phoneticPr fontId="13"/>
  </si>
  <si>
    <t>割増上限額</t>
    <rPh sb="0" eb="2">
      <t>ワリマシ</t>
    </rPh>
    <rPh sb="2" eb="4">
      <t>ジョウゲン</t>
    </rPh>
    <rPh sb="4" eb="5">
      <t>ガク</t>
    </rPh>
    <phoneticPr fontId="13"/>
  </si>
  <si>
    <t>出庫時ｷﾛ数</t>
    <rPh sb="0" eb="2">
      <t>シュッコ</t>
    </rPh>
    <rPh sb="2" eb="3">
      <t>トキ</t>
    </rPh>
    <rPh sb="5" eb="6">
      <t>スウ</t>
    </rPh>
    <phoneticPr fontId="13"/>
  </si>
  <si>
    <t>割増料率</t>
    <rPh sb="0" eb="2">
      <t>ワリマシ</t>
    </rPh>
    <rPh sb="2" eb="4">
      <t>リョウリツ</t>
    </rPh>
    <phoneticPr fontId="13"/>
  </si>
  <si>
    <t>乗車時ｷﾛ数</t>
    <rPh sb="0" eb="2">
      <t>ジョウシャ</t>
    </rPh>
    <rPh sb="2" eb="3">
      <t>トキ</t>
    </rPh>
    <rPh sb="5" eb="6">
      <t>スウ</t>
    </rPh>
    <phoneticPr fontId="13"/>
  </si>
  <si>
    <t>割増下限額</t>
    <rPh sb="0" eb="2">
      <t>ワリマシ</t>
    </rPh>
    <rPh sb="2" eb="4">
      <t>カゲン</t>
    </rPh>
    <rPh sb="4" eb="5">
      <t>ガク</t>
    </rPh>
    <phoneticPr fontId="13"/>
  </si>
  <si>
    <t>降車時ｷﾛ数</t>
    <rPh sb="0" eb="2">
      <t>コウシャ</t>
    </rPh>
    <rPh sb="2" eb="3">
      <t>トキ</t>
    </rPh>
    <rPh sb="5" eb="6">
      <t>スウ</t>
    </rPh>
    <phoneticPr fontId="13"/>
  </si>
  <si>
    <t>入庫時ｷﾛ数</t>
    <rPh sb="0" eb="2">
      <t>ニュウコ</t>
    </rPh>
    <rPh sb="2" eb="3">
      <t>トキ</t>
    </rPh>
    <rPh sb="5" eb="6">
      <t>スウ</t>
    </rPh>
    <phoneticPr fontId="13"/>
  </si>
  <si>
    <t>緊急連絡先：      上記</t>
    <rPh sb="0" eb="2">
      <t>キンキュウ</t>
    </rPh>
    <rPh sb="2" eb="5">
      <t>レンラクサキ</t>
    </rPh>
    <rPh sb="12" eb="14">
      <t>ジョウキ</t>
    </rPh>
    <phoneticPr fontId="1"/>
  </si>
  <si>
    <t>電話：　</t>
    <rPh sb="0" eb="2">
      <t>デンワ</t>
    </rPh>
    <phoneticPr fontId="1"/>
  </si>
  <si>
    <t>運行日付</t>
    <rPh sb="0" eb="2">
      <t>ウンコウ</t>
    </rPh>
    <rPh sb="2" eb="4">
      <t>ヒヅケ</t>
    </rPh>
    <phoneticPr fontId="1"/>
  </si>
  <si>
    <t>上限料金</t>
    <rPh sb="0" eb="2">
      <t>ジョウゲン</t>
    </rPh>
    <rPh sb="2" eb="4">
      <t>リョウキン</t>
    </rPh>
    <phoneticPr fontId="12"/>
  </si>
  <si>
    <t>下限料金</t>
    <rPh sb="0" eb="2">
      <t>カゲン</t>
    </rPh>
    <rPh sb="2" eb="4">
      <t>リョウキン</t>
    </rPh>
    <phoneticPr fontId="12"/>
  </si>
  <si>
    <t>運賃合計</t>
    <rPh sb="0" eb="2">
      <t>ウンチン</t>
    </rPh>
    <rPh sb="2" eb="4">
      <t>ゴウケイ</t>
    </rPh>
    <phoneticPr fontId="12"/>
  </si>
  <si>
    <t>距離制</t>
    <rPh sb="0" eb="2">
      <t>キョリ</t>
    </rPh>
    <rPh sb="2" eb="3">
      <t>セイ</t>
    </rPh>
    <phoneticPr fontId="12"/>
  </si>
  <si>
    <t>時間制</t>
    <rPh sb="0" eb="3">
      <t>ジカンセイ</t>
    </rPh>
    <phoneticPr fontId="12"/>
  </si>
  <si>
    <t>　有　・　無　　　　　　交替の地点（　　　　　　　　　　　　　　）</t>
    <rPh sb="1" eb="2">
      <t>アリ</t>
    </rPh>
    <rPh sb="5" eb="6">
      <t>ム</t>
    </rPh>
    <rPh sb="12" eb="14">
      <t>コウタイ</t>
    </rPh>
    <rPh sb="15" eb="17">
      <t>チテン</t>
    </rPh>
    <phoneticPr fontId="1"/>
  </si>
  <si>
    <t>「無」の場合の理由 :  　昼間短距離・その他（ 昼間の観光地周遊 ）</t>
    <rPh sb="1" eb="2">
      <t>ナシ</t>
    </rPh>
    <rPh sb="4" eb="6">
      <t>バアイ</t>
    </rPh>
    <rPh sb="7" eb="9">
      <t>リユウ</t>
    </rPh>
    <rPh sb="14" eb="16">
      <t>ヒルマ</t>
    </rPh>
    <rPh sb="16" eb="19">
      <t>タンキョリ</t>
    </rPh>
    <rPh sb="22" eb="23">
      <t>タ</t>
    </rPh>
    <rPh sb="25" eb="27">
      <t>ヒルマ</t>
    </rPh>
    <rPh sb="28" eb="31">
      <t>カンコウチ</t>
    </rPh>
    <rPh sb="31" eb="33">
      <t>シュウユウ</t>
    </rPh>
    <phoneticPr fontId="1"/>
  </si>
  <si>
    <t>FAX：　</t>
    <phoneticPr fontId="1"/>
  </si>
  <si>
    <t>〒241-0802
神奈川県横浜市旭区上川井町2008-3</t>
    <rPh sb="10" eb="14">
      <t>カナガワケン</t>
    </rPh>
    <rPh sb="14" eb="16">
      <t>ヨコハマ</t>
    </rPh>
    <rPh sb="16" eb="17">
      <t>シ</t>
    </rPh>
    <rPh sb="17" eb="19">
      <t>アサヒク</t>
    </rPh>
    <rPh sb="19" eb="22">
      <t>カミカワイ</t>
    </rPh>
    <rPh sb="22" eb="23">
      <t>マチ</t>
    </rPh>
    <phoneticPr fontId="13"/>
  </si>
  <si>
    <t>km</t>
    <phoneticPr fontId="1"/>
  </si>
  <si>
    <t>昭和 ・ 平成14年10月7日　　一般貸切旅客自動車運送事業　関自旅一第１４７６号</t>
    <rPh sb="0" eb="2">
      <t>ショウワ</t>
    </rPh>
    <rPh sb="5" eb="7">
      <t>ヘイセイ</t>
    </rPh>
    <rPh sb="9" eb="10">
      <t>ネン</t>
    </rPh>
    <rPh sb="12" eb="13">
      <t>ツキ</t>
    </rPh>
    <rPh sb="14" eb="15">
      <t>ニチ</t>
    </rPh>
    <rPh sb="17" eb="19">
      <t>イッパン</t>
    </rPh>
    <rPh sb="19" eb="21">
      <t>カシキリ</t>
    </rPh>
    <rPh sb="21" eb="23">
      <t>リョキャク</t>
    </rPh>
    <rPh sb="23" eb="26">
      <t>ジドウシャ</t>
    </rPh>
    <rPh sb="26" eb="28">
      <t>ウンソウ</t>
    </rPh>
    <rPh sb="28" eb="30">
      <t>ジギョウ</t>
    </rPh>
    <rPh sb="31" eb="32">
      <t>セキ</t>
    </rPh>
    <rPh sb="32" eb="33">
      <t>ジ</t>
    </rPh>
    <rPh sb="33" eb="34">
      <t>タビ</t>
    </rPh>
    <rPh sb="34" eb="35">
      <t>イチ</t>
    </rPh>
    <rPh sb="35" eb="36">
      <t>ダイ</t>
    </rPh>
    <rPh sb="40" eb="41">
      <t>ゴウ</t>
    </rPh>
    <phoneticPr fontId="1"/>
  </si>
  <si>
    <t>〒194-0004
東京都町田市鶴間6-38-30</t>
    <rPh sb="10" eb="13">
      <t>トウキョウト</t>
    </rPh>
    <rPh sb="13" eb="15">
      <t>マチダ</t>
    </rPh>
    <rPh sb="15" eb="16">
      <t>シ</t>
    </rPh>
    <rPh sb="16" eb="18">
      <t>ツルマ</t>
    </rPh>
    <phoneticPr fontId="13"/>
  </si>
  <si>
    <t>配車日時</t>
    <rPh sb="0" eb="2">
      <t>ハイシャ</t>
    </rPh>
    <rPh sb="2" eb="4">
      <t>ニチジ</t>
    </rPh>
    <phoneticPr fontId="12"/>
  </si>
  <si>
    <t>配車時間</t>
    <rPh sb="0" eb="2">
      <t>ハイシャ</t>
    </rPh>
    <rPh sb="2" eb="4">
      <t>ジカン</t>
    </rPh>
    <phoneticPr fontId="12"/>
  </si>
  <si>
    <t>うち、旅客が乗車しない区間：　　</t>
    <rPh sb="3" eb="5">
      <t>リョカク</t>
    </rPh>
    <rPh sb="6" eb="8">
      <t>ジョウシャ</t>
    </rPh>
    <rPh sb="11" eb="13">
      <t>クカン</t>
    </rPh>
    <phoneticPr fontId="1"/>
  </si>
  <si>
    <t>E-mail</t>
    <phoneticPr fontId="12"/>
  </si>
  <si>
    <t>電話　</t>
    <rPh sb="0" eb="2">
      <t>デンワ</t>
    </rPh>
    <phoneticPr fontId="1"/>
  </si>
  <si>
    <t>FAX　</t>
    <phoneticPr fontId="1"/>
  </si>
  <si>
    <t>緊急連絡先</t>
    <rPh sb="0" eb="2">
      <t>キンキュウ</t>
    </rPh>
    <rPh sb="2" eb="5">
      <t>レンラクサキ</t>
    </rPh>
    <phoneticPr fontId="1"/>
  </si>
  <si>
    <t>FAX　</t>
    <phoneticPr fontId="1"/>
  </si>
  <si>
    <t xml:space="preserve">緊急連絡先：      </t>
    <rPh sb="0" eb="2">
      <t>キンキュウ</t>
    </rPh>
    <rPh sb="2" eb="5">
      <t>レンラクサキ</t>
    </rPh>
    <phoneticPr fontId="1"/>
  </si>
  <si>
    <t>団体名</t>
    <rPh sb="0" eb="2">
      <t>ダンタイ</t>
    </rPh>
    <rPh sb="2" eb="3">
      <t>ナ</t>
    </rPh>
    <phoneticPr fontId="12"/>
  </si>
  <si>
    <t>氏　名</t>
    <rPh sb="0" eb="1">
      <t>シ</t>
    </rPh>
    <rPh sb="2" eb="3">
      <t>メイ</t>
    </rPh>
    <phoneticPr fontId="12"/>
  </si>
  <si>
    <t>住　所</t>
    <rPh sb="0" eb="1">
      <t>ジュウ</t>
    </rPh>
    <rPh sb="2" eb="3">
      <t>ショ</t>
    </rPh>
    <phoneticPr fontId="1"/>
  </si>
  <si>
    <t>info@miyanoura-kankoubus.com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</si>
</sst>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;&quot;¥&quot;\-#,##0"/>
    <numFmt numFmtId="176" formatCode="h:mm;@"/>
    <numFmt numFmtId="177" formatCode="m&quot;月&quot;d&quot;日(&quot;aaa&quot;)&quot;"/>
    <numFmt numFmtId="178" formatCode="[$-411]ggge&quot;年&quot;m&quot;月&quot;d&quot;日(&quot;aaa&quot;)&quot;"/>
    <numFmt numFmtId="179" formatCode="[$-411]ggge&quot;年&quot;m&quot;月&quot;d&quot;日&quot;;@"/>
    <numFmt numFmtId="180" formatCode="[h]&quot;時間&quot;mm&quot;分&quot;"/>
    <numFmt numFmtId="181" formatCode="#,##0_ "/>
    <numFmt numFmtId="182" formatCode="#,##0_);[Red]\(#,##0\)"/>
    <numFmt numFmtId="183" formatCode="#,##0&quot;Km&quot;"/>
    <numFmt numFmtId="184" formatCode="h&quot;時&quot;mm&quot;分&quot;;@"/>
    <numFmt numFmtId="185" formatCode="[h]:mm"/>
    <numFmt numFmtId="186" formatCode="0_);[Red]\(0\)"/>
    <numFmt numFmtId="187" formatCode="0.00_ "/>
    <numFmt numFmtId="188" formatCode="#,##0.00_ "/>
    <numFmt numFmtId="189" formatCode="m/d;@"/>
  </numFmts>
  <fonts count="6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u/>
      <sz val="12"/>
      <color indexed="8"/>
      <name val="ＭＳ 明朝"/>
      <family val="1"/>
      <charset val="128"/>
    </font>
    <font>
      <b/>
      <sz val="18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8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theme="1"/>
      <name val="HGSｺﾞｼｯｸM"/>
      <family val="3"/>
      <charset val="128"/>
    </font>
    <font>
      <sz val="18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u/>
      <sz val="18"/>
      <color indexed="8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2"/>
      <color rgb="FFFF0000"/>
      <name val="HGP明朝B"/>
      <family val="1"/>
      <charset val="128"/>
    </font>
    <font>
      <b/>
      <sz val="14"/>
      <color rgb="FFFF0000"/>
      <name val="HGP明朝B"/>
      <family val="1"/>
      <charset val="128"/>
    </font>
    <font>
      <b/>
      <sz val="14"/>
      <color rgb="FFFF0000"/>
      <name val="ＭＳ Ｐゴシック"/>
      <family val="2"/>
      <charset val="128"/>
    </font>
    <font>
      <sz val="9"/>
      <color rgb="FF000000"/>
      <name val="Meiryo UI"/>
      <family val="3"/>
      <charset val="128"/>
    </font>
    <font>
      <sz val="8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8"/>
      <name val="HGP明朝B"/>
      <family val="1"/>
      <charset val="128"/>
    </font>
    <font>
      <b/>
      <sz val="12"/>
      <color theme="8"/>
      <name val="ＭＳ Ｐゴシック"/>
      <family val="2"/>
      <charset val="128"/>
    </font>
    <font>
      <b/>
      <sz val="12"/>
      <color theme="1"/>
      <name val="HGP明朝B"/>
      <family val="1"/>
      <charset val="128"/>
    </font>
    <font>
      <b/>
      <sz val="12"/>
      <color theme="1"/>
      <name val="ＭＳ Ｐゴシック"/>
      <family val="2"/>
      <charset val="128"/>
    </font>
    <font>
      <sz val="9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HGP明朝B"/>
      <family val="1"/>
      <charset val="128"/>
    </font>
    <font>
      <b/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b/>
      <sz val="14"/>
      <color theme="8"/>
      <name val="HGP明朝B"/>
      <family val="1"/>
      <charset val="128"/>
    </font>
    <font>
      <b/>
      <sz val="14"/>
      <color theme="8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6"/>
      <color indexed="8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0"/>
      <color theme="1"/>
      <name val="HGP明朝B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HGP明朝B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26"/>
      <color indexed="8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4506668294322"/>
        <bgColor indexed="64"/>
      </patternFill>
    </fill>
  </fills>
  <borders count="10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dashed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ck">
        <color indexed="64"/>
      </left>
      <right style="thin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</cellStyleXfs>
  <cellXfs count="49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2" fillId="0" borderId="9" xfId="0" applyFont="1" applyBorder="1" applyAlignment="1">
      <alignment horizontal="left" vertical="center" wrapText="1"/>
    </xf>
    <xf numFmtId="0" fontId="9" fillId="0" borderId="6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>
      <alignment vertical="center"/>
    </xf>
    <xf numFmtId="49" fontId="5" fillId="0" borderId="0" xfId="0" applyNumberFormat="1" applyFont="1" applyAlignment="1">
      <alignment vertical="center" wrapText="1"/>
    </xf>
    <xf numFmtId="20" fontId="5" fillId="0" borderId="0" xfId="0" applyNumberFormat="1" applyFont="1" applyAlignment="1">
      <alignment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2" borderId="17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7" xfId="0" applyFont="1" applyFill="1" applyBorder="1">
      <alignment vertical="center"/>
    </xf>
    <xf numFmtId="0" fontId="2" fillId="0" borderId="13" xfId="0" applyFont="1" applyBorder="1">
      <alignment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25" fillId="0" borderId="0" xfId="0" applyFont="1">
      <alignment vertical="center"/>
    </xf>
    <xf numFmtId="0" fontId="26" fillId="4" borderId="0" xfId="0" applyFont="1" applyFill="1">
      <alignment vertical="center"/>
    </xf>
    <xf numFmtId="0" fontId="25" fillId="4" borderId="0" xfId="0" applyFont="1" applyFill="1">
      <alignment vertical="center"/>
    </xf>
    <xf numFmtId="181" fontId="27" fillId="0" borderId="0" xfId="0" applyNumberFormat="1" applyFont="1">
      <alignment vertical="center"/>
    </xf>
    <xf numFmtId="0" fontId="28" fillId="4" borderId="0" xfId="0" applyFont="1" applyFill="1" applyAlignment="1">
      <alignment vertical="center" shrinkToFit="1"/>
    </xf>
    <xf numFmtId="0" fontId="29" fillId="4" borderId="0" xfId="0" applyFont="1" applyFill="1" applyAlignment="1">
      <alignment vertical="center" shrinkToFit="1"/>
    </xf>
    <xf numFmtId="0" fontId="27" fillId="0" borderId="0" xfId="0" applyFont="1">
      <alignment vertical="center"/>
    </xf>
    <xf numFmtId="181" fontId="27" fillId="4" borderId="0" xfId="0" applyNumberFormat="1" applyFont="1" applyFill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35" fillId="0" borderId="0" xfId="0" applyFont="1">
      <alignment vertical="center"/>
    </xf>
    <xf numFmtId="183" fontId="36" fillId="0" borderId="0" xfId="0" applyNumberFormat="1" applyFont="1">
      <alignment vertical="center"/>
    </xf>
    <xf numFmtId="183" fontId="0" fillId="0" borderId="0" xfId="0" applyNumberFormat="1">
      <alignment vertical="center"/>
    </xf>
    <xf numFmtId="185" fontId="25" fillId="0" borderId="0" xfId="0" applyNumberFormat="1" applyFont="1" applyAlignment="1">
      <alignment horizontal="center" vertical="center"/>
    </xf>
    <xf numFmtId="0" fontId="38" fillId="0" borderId="0" xfId="0" applyFont="1">
      <alignment vertical="center"/>
    </xf>
    <xf numFmtId="185" fontId="27" fillId="0" borderId="0" xfId="0" applyNumberFormat="1" applyFont="1" applyAlignment="1">
      <alignment horizontal="center" vertical="center"/>
    </xf>
    <xf numFmtId="186" fontId="38" fillId="0" borderId="0" xfId="0" applyNumberFormat="1" applyFont="1" applyAlignment="1">
      <alignment horizontal="center" vertical="center"/>
    </xf>
    <xf numFmtId="0" fontId="27" fillId="0" borderId="83" xfId="0" applyFont="1" applyBorder="1">
      <alignment vertical="center"/>
    </xf>
    <xf numFmtId="187" fontId="30" fillId="0" borderId="0" xfId="0" applyNumberFormat="1" applyFont="1">
      <alignment vertical="center"/>
    </xf>
    <xf numFmtId="0" fontId="27" fillId="8" borderId="84" xfId="0" applyFont="1" applyFill="1" applyBorder="1">
      <alignment vertical="center"/>
    </xf>
    <xf numFmtId="0" fontId="26" fillId="8" borderId="20" xfId="0" applyFont="1" applyFill="1" applyBorder="1">
      <alignment vertical="center"/>
    </xf>
    <xf numFmtId="0" fontId="3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6" fillId="0" borderId="0" xfId="0" applyFont="1" applyAlignment="1">
      <alignment vertical="center" shrinkToFit="1"/>
    </xf>
    <xf numFmtId="0" fontId="30" fillId="0" borderId="0" xfId="0" applyFont="1">
      <alignment vertical="center"/>
    </xf>
    <xf numFmtId="10" fontId="41" fillId="0" borderId="0" xfId="0" applyNumberFormat="1" applyFont="1">
      <alignment vertical="center"/>
    </xf>
    <xf numFmtId="10" fontId="4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5" fillId="9" borderId="19" xfId="0" applyFont="1" applyFill="1" applyBorder="1">
      <alignment vertical="center"/>
    </xf>
    <xf numFmtId="0" fontId="25" fillId="9" borderId="93" xfId="0" applyFont="1" applyFill="1" applyBorder="1">
      <alignment vertical="center"/>
    </xf>
    <xf numFmtId="0" fontId="2" fillId="0" borderId="17" xfId="0" applyFont="1" applyBorder="1">
      <alignment vertical="center"/>
    </xf>
    <xf numFmtId="0" fontId="2" fillId="0" borderId="6" xfId="0" applyFont="1" applyBorder="1">
      <alignment vertical="center"/>
    </xf>
    <xf numFmtId="0" fontId="35" fillId="0" borderId="97" xfId="0" applyFont="1" applyBorder="1">
      <alignment vertical="center"/>
    </xf>
    <xf numFmtId="0" fontId="35" fillId="0" borderId="3" xfId="0" applyFont="1" applyBorder="1">
      <alignment vertical="center"/>
    </xf>
    <xf numFmtId="0" fontId="2" fillId="0" borderId="101" xfId="0" applyFont="1" applyBorder="1">
      <alignment vertical="center"/>
    </xf>
    <xf numFmtId="0" fontId="2" fillId="0" borderId="19" xfId="0" applyFont="1" applyBorder="1">
      <alignment vertical="center"/>
    </xf>
    <xf numFmtId="0" fontId="9" fillId="0" borderId="75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1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2" fillId="0" borderId="10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5" fontId="27" fillId="0" borderId="19" xfId="0" applyNumberFormat="1" applyFont="1" applyBorder="1" applyAlignment="1">
      <alignment vertical="center" shrinkToFit="1"/>
    </xf>
    <xf numFmtId="5" fontId="30" fillId="0" borderId="11" xfId="0" applyNumberFormat="1" applyFont="1" applyBorder="1" applyAlignment="1">
      <alignment vertical="center" shrinkToFit="1"/>
    </xf>
    <xf numFmtId="0" fontId="5" fillId="0" borderId="72" xfId="0" applyFont="1" applyBorder="1" applyAlignment="1" applyProtection="1">
      <alignment horizontal="center" vertical="center" shrinkToFit="1"/>
      <protection locked="0"/>
    </xf>
    <xf numFmtId="0" fontId="10" fillId="0" borderId="73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18" fillId="0" borderId="102" xfId="0" applyFont="1" applyBorder="1" applyAlignment="1" applyProtection="1">
      <alignment horizontal="center" vertical="center" shrinkToFit="1"/>
      <protection locked="0"/>
    </xf>
    <xf numFmtId="0" fontId="55" fillId="0" borderId="102" xfId="0" applyFont="1" applyBorder="1" applyAlignment="1" applyProtection="1">
      <alignment horizontal="center" vertical="center" shrinkToFit="1"/>
      <protection locked="0"/>
    </xf>
    <xf numFmtId="0" fontId="55" fillId="0" borderId="103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7" fillId="4" borderId="0" xfId="0" applyFont="1" applyFill="1">
      <alignment vertical="center"/>
    </xf>
    <xf numFmtId="0" fontId="0" fillId="4" borderId="0" xfId="0" applyFill="1">
      <alignment vertical="center"/>
    </xf>
    <xf numFmtId="0" fontId="4" fillId="0" borderId="0" xfId="0" applyFont="1" applyAlignment="1">
      <alignment horizontal="left" vertical="center" wrapText="1"/>
    </xf>
    <xf numFmtId="178" fontId="18" fillId="0" borderId="14" xfId="0" applyNumberFormat="1" applyFont="1" applyBorder="1" applyAlignment="1" applyProtection="1">
      <alignment horizontal="center" vertical="center" wrapText="1"/>
      <protection locked="0"/>
    </xf>
    <xf numFmtId="178" fontId="20" fillId="0" borderId="14" xfId="0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18" fillId="0" borderId="28" xfId="0" applyFont="1" applyBorder="1" applyAlignment="1" applyProtection="1">
      <alignment horizontal="left" vertical="center" shrinkToFit="1"/>
      <protection locked="0"/>
    </xf>
    <xf numFmtId="0" fontId="55" fillId="0" borderId="1" xfId="0" applyFont="1" applyBorder="1" applyAlignment="1" applyProtection="1">
      <alignment horizontal="left" vertical="center" shrinkToFit="1"/>
      <protection locked="0"/>
    </xf>
    <xf numFmtId="0" fontId="55" fillId="0" borderId="2" xfId="0" applyFont="1" applyBorder="1" applyAlignment="1" applyProtection="1">
      <alignment horizontal="left" vertical="center" shrinkToFit="1"/>
      <protection locked="0"/>
    </xf>
    <xf numFmtId="0" fontId="18" fillId="0" borderId="16" xfId="0" applyFont="1" applyBorder="1" applyAlignment="1" applyProtection="1">
      <alignment horizontal="center" vertical="center" shrinkToFit="1"/>
      <protection locked="0"/>
    </xf>
    <xf numFmtId="0" fontId="55" fillId="0" borderId="16" xfId="0" applyFont="1" applyBorder="1" applyAlignment="1" applyProtection="1">
      <alignment horizontal="center" vertical="center" shrinkToFit="1"/>
      <protection locked="0"/>
    </xf>
    <xf numFmtId="0" fontId="55" fillId="0" borderId="21" xfId="0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8" fillId="0" borderId="42" xfId="0" applyFont="1" applyBorder="1" applyAlignment="1" applyProtection="1">
      <alignment horizontal="left" vertical="center" wrapText="1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4" xfId="0" applyFont="1" applyBorder="1" applyAlignment="1" applyProtection="1">
      <alignment horizontal="left" vertical="center" shrinkToFit="1"/>
      <protection locked="0"/>
    </xf>
    <xf numFmtId="0" fontId="18" fillId="0" borderId="3" xfId="0" applyFont="1" applyBorder="1" applyAlignment="1" applyProtection="1">
      <alignment horizontal="left" vertical="center" shrinkToFit="1"/>
      <protection locked="0"/>
    </xf>
    <xf numFmtId="0" fontId="18" fillId="0" borderId="4" xfId="0" applyFont="1" applyBorder="1" applyAlignment="1" applyProtection="1">
      <alignment horizontal="left" vertical="center" shrinkToFit="1"/>
      <protection locked="0"/>
    </xf>
    <xf numFmtId="0" fontId="18" fillId="0" borderId="5" xfId="0" applyFont="1" applyBorder="1" applyAlignment="1" applyProtection="1">
      <alignment horizontal="left" vertical="center" shrinkToFi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5" fontId="31" fillId="0" borderId="19" xfId="0" applyNumberFormat="1" applyFont="1" applyBorder="1" applyAlignment="1">
      <alignment vertical="center" shrinkToFit="1"/>
    </xf>
    <xf numFmtId="5" fontId="32" fillId="0" borderId="11" xfId="0" applyNumberFormat="1" applyFont="1" applyBorder="1" applyAlignment="1">
      <alignment vertical="center" shrinkToFit="1"/>
    </xf>
    <xf numFmtId="0" fontId="4" fillId="0" borderId="57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18" fillId="0" borderId="17" xfId="0" applyFont="1" applyBorder="1" applyAlignment="1" applyProtection="1">
      <alignment horizontal="center" vertical="center" shrinkToFit="1"/>
      <protection locked="0"/>
    </xf>
    <xf numFmtId="0" fontId="18" fillId="0" borderId="10" xfId="0" applyFont="1" applyBorder="1" applyAlignment="1" applyProtection="1">
      <alignment horizontal="center" vertical="center" shrinkToFit="1"/>
      <protection locked="0"/>
    </xf>
    <xf numFmtId="5" fontId="33" fillId="0" borderId="19" xfId="0" applyNumberFormat="1" applyFont="1" applyBorder="1" applyAlignment="1">
      <alignment vertical="center" shrinkToFit="1"/>
    </xf>
    <xf numFmtId="5" fontId="34" fillId="0" borderId="11" xfId="0" applyNumberFormat="1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5" fillId="0" borderId="73" xfId="0" applyFont="1" applyBorder="1" applyAlignment="1" applyProtection="1">
      <alignment horizontal="center" vertical="center" shrinkToFit="1"/>
      <protection locked="0"/>
    </xf>
    <xf numFmtId="0" fontId="4" fillId="0" borderId="67" xfId="0" applyFont="1" applyBorder="1" applyAlignment="1">
      <alignment horizontal="center" vertical="center" wrapText="1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4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18" fillId="0" borderId="24" xfId="0" applyFont="1" applyBorder="1" applyAlignment="1" applyProtection="1">
      <alignment horizontal="center" vertical="center" shrinkToFit="1"/>
      <protection locked="0"/>
    </xf>
    <xf numFmtId="0" fontId="18" fillId="0" borderId="27" xfId="0" applyFont="1" applyBorder="1" applyAlignment="1" applyProtection="1">
      <alignment horizontal="center" vertical="center" shrinkToFit="1"/>
      <protection locked="0"/>
    </xf>
    <xf numFmtId="0" fontId="2" fillId="0" borderId="67" xfId="0" applyFont="1" applyBorder="1" applyAlignment="1" applyProtection="1">
      <alignment horizontal="left" vertical="center" wrapText="1"/>
      <protection locked="0"/>
    </xf>
    <xf numFmtId="0" fontId="2" fillId="0" borderId="71" xfId="0" applyFont="1" applyBorder="1" applyAlignment="1" applyProtection="1">
      <alignment horizontal="left" vertical="center" wrapText="1"/>
      <protection locked="0"/>
    </xf>
    <xf numFmtId="184" fontId="27" fillId="0" borderId="68" xfId="0" applyNumberFormat="1" applyFont="1" applyBorder="1" applyAlignment="1">
      <alignment horizontal="center" vertical="center"/>
    </xf>
    <xf numFmtId="0" fontId="2" fillId="0" borderId="68" xfId="0" applyFont="1" applyBorder="1" applyAlignment="1">
      <alignment horizontal="left" vertical="center" wrapText="1"/>
    </xf>
    <xf numFmtId="176" fontId="36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76" fontId="36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2" borderId="31" xfId="0" applyFont="1" applyFill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4" fillId="0" borderId="2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56" fillId="0" borderId="28" xfId="0" applyFont="1" applyBorder="1" applyAlignment="1">
      <alignment vertical="center" shrinkToFit="1"/>
    </xf>
    <xf numFmtId="0" fontId="57" fillId="0" borderId="1" xfId="0" applyFont="1" applyBorder="1" applyAlignment="1">
      <alignment vertical="center" shrinkToFit="1"/>
    </xf>
    <xf numFmtId="0" fontId="57" fillId="0" borderId="72" xfId="0" applyFont="1" applyBorder="1" applyAlignment="1">
      <alignment vertical="center" shrinkToFit="1"/>
    </xf>
    <xf numFmtId="0" fontId="57" fillId="0" borderId="73" xfId="0" applyFont="1" applyBorder="1" applyAlignment="1">
      <alignment vertical="center" shrinkToFit="1"/>
    </xf>
    <xf numFmtId="0" fontId="58" fillId="0" borderId="1" xfId="0" applyFont="1" applyBorder="1" applyAlignment="1">
      <alignment horizontal="right" vertical="center" shrinkToFit="1"/>
    </xf>
    <xf numFmtId="0" fontId="59" fillId="0" borderId="1" xfId="0" applyFont="1" applyBorder="1" applyAlignment="1">
      <alignment horizontal="right" vertical="center" shrinkToFit="1"/>
    </xf>
    <xf numFmtId="0" fontId="59" fillId="0" borderId="73" xfId="0" applyFont="1" applyBorder="1" applyAlignment="1">
      <alignment horizontal="right" vertical="center" shrinkToFit="1"/>
    </xf>
    <xf numFmtId="0" fontId="58" fillId="0" borderId="1" xfId="0" applyFont="1" applyBorder="1" applyAlignment="1">
      <alignment vertical="center" shrinkToFit="1"/>
    </xf>
    <xf numFmtId="0" fontId="59" fillId="0" borderId="2" xfId="0" applyFont="1" applyBorder="1" applyAlignment="1">
      <alignment vertical="center" shrinkToFit="1"/>
    </xf>
    <xf numFmtId="0" fontId="59" fillId="0" borderId="73" xfId="0" applyFont="1" applyBorder="1" applyAlignment="1">
      <alignment vertical="center" shrinkToFit="1"/>
    </xf>
    <xf numFmtId="0" fontId="59" fillId="0" borderId="76" xfId="0" applyFont="1" applyBorder="1" applyAlignment="1">
      <alignment vertical="center" shrinkToFit="1"/>
    </xf>
    <xf numFmtId="0" fontId="18" fillId="0" borderId="14" xfId="0" applyFont="1" applyBorder="1" applyAlignment="1">
      <alignment horizontal="center" vertical="center" shrinkToFit="1"/>
    </xf>
    <xf numFmtId="0" fontId="55" fillId="0" borderId="14" xfId="0" applyFont="1" applyBorder="1" applyAlignment="1">
      <alignment horizontal="center" vertical="center" shrinkToFit="1"/>
    </xf>
    <xf numFmtId="0" fontId="55" fillId="0" borderId="33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55" fillId="0" borderId="20" xfId="0" applyFont="1" applyBorder="1" applyAlignment="1">
      <alignment horizontal="center" vertical="center" shrinkToFit="1"/>
    </xf>
    <xf numFmtId="0" fontId="55" fillId="0" borderId="11" xfId="0" applyFont="1" applyBorder="1" applyAlignment="1">
      <alignment horizontal="center" vertical="center" shrinkToFit="1"/>
    </xf>
    <xf numFmtId="0" fontId="46" fillId="0" borderId="19" xfId="0" applyFont="1" applyBorder="1" applyAlignment="1" applyProtection="1">
      <alignment horizontal="center" vertical="center"/>
      <protection locked="0"/>
    </xf>
    <xf numFmtId="0" fontId="46" fillId="0" borderId="20" xfId="0" applyFont="1" applyBorder="1" applyAlignment="1" applyProtection="1">
      <alignment horizontal="center" vertical="center"/>
      <protection locked="0"/>
    </xf>
    <xf numFmtId="177" fontId="18" fillId="0" borderId="17" xfId="0" applyNumberFormat="1" applyFont="1" applyBorder="1" applyAlignment="1" applyProtection="1">
      <alignment horizontal="center" vertical="center" wrapText="1"/>
      <protection locked="0"/>
    </xf>
    <xf numFmtId="177" fontId="18" fillId="0" borderId="16" xfId="0" applyNumberFormat="1" applyFont="1" applyBorder="1" applyAlignment="1" applyProtection="1">
      <alignment horizontal="center" vertical="center" wrapText="1"/>
      <protection locked="0"/>
    </xf>
    <xf numFmtId="177" fontId="18" fillId="0" borderId="10" xfId="0" applyNumberFormat="1" applyFont="1" applyBorder="1" applyAlignment="1" applyProtection="1">
      <alignment horizontal="center" vertical="center" wrapText="1"/>
      <protection locked="0"/>
    </xf>
    <xf numFmtId="177" fontId="18" fillId="0" borderId="6" xfId="0" applyNumberFormat="1" applyFont="1" applyBorder="1" applyAlignment="1" applyProtection="1">
      <alignment horizontal="center" vertical="center" wrapText="1"/>
      <protection locked="0"/>
    </xf>
    <xf numFmtId="177" fontId="18" fillId="0" borderId="0" xfId="0" applyNumberFormat="1" applyFont="1" applyAlignment="1" applyProtection="1">
      <alignment horizontal="center" vertical="center" wrapText="1"/>
      <protection locked="0"/>
    </xf>
    <xf numFmtId="177" fontId="18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7" fillId="0" borderId="17" xfId="0" applyFont="1" applyBorder="1" applyAlignment="1" applyProtection="1">
      <alignment horizontal="center" vertical="center" shrinkToFit="1"/>
      <protection locked="0"/>
    </xf>
    <xf numFmtId="0" fontId="47" fillId="0" borderId="16" xfId="0" applyFont="1" applyBorder="1" applyAlignment="1" applyProtection="1">
      <alignment horizontal="center" vertical="center" shrinkToFit="1"/>
      <protection locked="0"/>
    </xf>
    <xf numFmtId="0" fontId="47" fillId="0" borderId="21" xfId="0" applyFont="1" applyBorder="1" applyAlignment="1" applyProtection="1">
      <alignment horizontal="center" vertical="center" shrinkToFit="1"/>
      <protection locked="0"/>
    </xf>
    <xf numFmtId="0" fontId="47" fillId="0" borderId="6" xfId="0" applyFont="1" applyBorder="1" applyAlignment="1" applyProtection="1">
      <alignment horizontal="center" vertical="center" shrinkToFit="1"/>
      <protection locked="0"/>
    </xf>
    <xf numFmtId="0" fontId="47" fillId="0" borderId="0" xfId="0" applyFont="1" applyAlignment="1" applyProtection="1">
      <alignment horizontal="center" vertical="center" shrinkToFit="1"/>
      <protection locked="0"/>
    </xf>
    <xf numFmtId="0" fontId="47" fillId="0" borderId="22" xfId="0" applyFont="1" applyBorder="1" applyAlignment="1" applyProtection="1">
      <alignment horizontal="center" vertical="center" shrinkToFit="1"/>
      <protection locked="0"/>
    </xf>
    <xf numFmtId="0" fontId="37" fillId="0" borderId="0" xfId="0" applyFont="1">
      <alignment vertical="center"/>
    </xf>
    <xf numFmtId="0" fontId="47" fillId="0" borderId="28" xfId="0" applyFont="1" applyBorder="1" applyAlignment="1" applyProtection="1">
      <alignment horizontal="center" vertical="center" wrapText="1"/>
      <protection locked="0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0" fontId="47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8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85" fontId="27" fillId="5" borderId="68" xfId="0" applyNumberFormat="1" applyFont="1" applyFill="1" applyBorder="1" applyAlignment="1" applyProtection="1">
      <alignment horizontal="center" vertical="center"/>
      <protection locked="0"/>
    </xf>
    <xf numFmtId="0" fontId="2" fillId="0" borderId="60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18" fillId="0" borderId="31" xfId="0" applyNumberFormat="1" applyFont="1" applyBorder="1" applyAlignment="1" applyProtection="1">
      <alignment horizontal="center" vertical="center" wrapText="1"/>
      <protection locked="0"/>
    </xf>
    <xf numFmtId="176" fontId="18" fillId="0" borderId="24" xfId="0" applyNumberFormat="1" applyFont="1" applyBorder="1" applyAlignment="1" applyProtection="1">
      <alignment horizontal="center" vertical="center" wrapText="1"/>
      <protection locked="0"/>
    </xf>
    <xf numFmtId="176" fontId="18" fillId="0" borderId="27" xfId="0" applyNumberFormat="1" applyFont="1" applyBorder="1" applyAlignment="1" applyProtection="1">
      <alignment horizontal="center" vertical="center" wrapText="1"/>
      <protection locked="0"/>
    </xf>
    <xf numFmtId="20" fontId="18" fillId="0" borderId="31" xfId="0" applyNumberFormat="1" applyFont="1" applyBorder="1" applyAlignment="1" applyProtection="1">
      <alignment vertical="center" shrinkToFit="1"/>
      <protection locked="0"/>
    </xf>
    <xf numFmtId="20" fontId="18" fillId="0" borderId="24" xfId="0" applyNumberFormat="1" applyFont="1" applyBorder="1" applyAlignment="1" applyProtection="1">
      <alignment vertical="center" shrinkToFit="1"/>
      <protection locked="0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25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85" fontId="27" fillId="0" borderId="68" xfId="0" applyNumberFormat="1" applyFont="1" applyBorder="1" applyAlignment="1">
      <alignment horizontal="center" vertical="center"/>
    </xf>
    <xf numFmtId="0" fontId="27" fillId="6" borderId="68" xfId="0" applyFont="1" applyFill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185" fontId="27" fillId="7" borderId="68" xfId="0" applyNumberFormat="1" applyFont="1" applyFill="1" applyBorder="1" applyAlignment="1" applyProtection="1">
      <alignment horizontal="center" vertical="center"/>
      <protection locked="0"/>
    </xf>
    <xf numFmtId="185" fontId="27" fillId="0" borderId="1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86" fontId="38" fillId="0" borderId="77" xfId="0" applyNumberFormat="1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83" fontId="27" fillId="0" borderId="68" xfId="0" applyNumberFormat="1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83" fontId="27" fillId="0" borderId="19" xfId="0" applyNumberFormat="1" applyFont="1" applyBorder="1" applyAlignment="1">
      <alignment horizontal="center" vertical="center"/>
    </xf>
    <xf numFmtId="183" fontId="27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177" fontId="18" fillId="0" borderId="17" xfId="0" applyNumberFormat="1" applyFont="1" applyBorder="1" applyAlignment="1">
      <alignment horizontal="center" vertical="center" wrapText="1"/>
    </xf>
    <xf numFmtId="177" fontId="18" fillId="0" borderId="16" xfId="0" applyNumberFormat="1" applyFont="1" applyBorder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89" fontId="38" fillId="9" borderId="16" xfId="0" applyNumberFormat="1" applyFont="1" applyFill="1" applyBorder="1" applyAlignment="1" applyProtection="1">
      <alignment vertical="center" shrinkToFit="1"/>
      <protection locked="0"/>
    </xf>
    <xf numFmtId="189" fontId="45" fillId="9" borderId="16" xfId="0" applyNumberFormat="1" applyFont="1" applyFill="1" applyBorder="1" applyAlignment="1" applyProtection="1">
      <alignment vertical="center" shrinkToFit="1"/>
      <protection locked="0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176" fontId="18" fillId="0" borderId="3" xfId="0" applyNumberFormat="1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176" fontId="18" fillId="0" borderId="5" xfId="0" applyNumberFormat="1" applyFont="1" applyBorder="1" applyAlignment="1">
      <alignment horizontal="center" vertical="center" wrapText="1"/>
    </xf>
    <xf numFmtId="0" fontId="27" fillId="0" borderId="79" xfId="0" applyFont="1" applyBorder="1" applyAlignment="1">
      <alignment vertical="center" shrinkToFit="1"/>
    </xf>
    <xf numFmtId="0" fontId="30" fillId="0" borderId="80" xfId="0" applyFont="1" applyBorder="1" applyAlignment="1">
      <alignment vertical="center" shrinkToFit="1"/>
    </xf>
    <xf numFmtId="185" fontId="27" fillId="0" borderId="81" xfId="0" applyNumberFormat="1" applyFont="1" applyBorder="1" applyAlignment="1">
      <alignment horizontal="center" vertical="center"/>
    </xf>
    <xf numFmtId="185" fontId="27" fillId="0" borderId="82" xfId="0" applyNumberFormat="1" applyFont="1" applyBorder="1" applyAlignment="1">
      <alignment horizontal="center" vertical="center"/>
    </xf>
    <xf numFmtId="188" fontId="33" fillId="0" borderId="77" xfId="0" applyNumberFormat="1" applyFont="1" applyBorder="1">
      <alignment vertical="center"/>
    </xf>
    <xf numFmtId="0" fontId="0" fillId="0" borderId="78" xfId="0" applyBorder="1">
      <alignment vertical="center"/>
    </xf>
    <xf numFmtId="183" fontId="36" fillId="5" borderId="86" xfId="0" applyNumberFormat="1" applyFont="1" applyFill="1" applyBorder="1" applyAlignment="1" applyProtection="1">
      <alignment vertical="center" shrinkToFit="1"/>
      <protection locked="0"/>
    </xf>
    <xf numFmtId="183" fontId="0" fillId="5" borderId="87" xfId="0" applyNumberFormat="1" applyFill="1" applyBorder="1" applyAlignment="1" applyProtection="1">
      <alignment vertical="center" shrinkToFit="1"/>
      <protection locked="0"/>
    </xf>
    <xf numFmtId="0" fontId="4" fillId="0" borderId="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179" fontId="17" fillId="0" borderId="4" xfId="0" applyNumberFormat="1" applyFont="1" applyBorder="1" applyAlignment="1" applyProtection="1">
      <alignment horizontal="center" vertical="center" shrinkToFit="1"/>
      <protection locked="0"/>
    </xf>
    <xf numFmtId="179" fontId="60" fillId="0" borderId="4" xfId="0" applyNumberFormat="1" applyFont="1" applyBorder="1" applyAlignment="1" applyProtection="1">
      <alignment horizontal="center" vertical="center" shrinkToFit="1"/>
      <protection locked="0"/>
    </xf>
    <xf numFmtId="179" fontId="60" fillId="0" borderId="30" xfId="0" applyNumberFormat="1" applyFont="1" applyBorder="1" applyAlignment="1" applyProtection="1">
      <alignment horizontal="center" vertical="center" shrinkToFit="1"/>
      <protection locked="0"/>
    </xf>
    <xf numFmtId="182" fontId="18" fillId="0" borderId="0" xfId="0" applyNumberFormat="1" applyFont="1" applyAlignment="1">
      <alignment vertical="center" wrapText="1"/>
    </xf>
    <xf numFmtId="180" fontId="18" fillId="0" borderId="0" xfId="0" applyNumberFormat="1" applyFont="1" applyAlignment="1">
      <alignment horizontal="center" vertical="center" wrapText="1"/>
    </xf>
    <xf numFmtId="180" fontId="55" fillId="0" borderId="0" xfId="0" applyNumberFormat="1" applyFont="1" applyAlignment="1">
      <alignment horizontal="center" vertical="center" wrapText="1"/>
    </xf>
    <xf numFmtId="180" fontId="55" fillId="0" borderId="7" xfId="0" applyNumberFormat="1" applyFont="1" applyBorder="1" applyAlignment="1">
      <alignment horizontal="center" vertical="center" wrapText="1"/>
    </xf>
    <xf numFmtId="9" fontId="38" fillId="8" borderId="19" xfId="0" applyNumberFormat="1" applyFont="1" applyFill="1" applyBorder="1" applyAlignment="1" applyProtection="1">
      <alignment horizontal="center" vertical="center"/>
      <protection locked="0"/>
    </xf>
    <xf numFmtId="9" fontId="40" fillId="8" borderId="85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9" fillId="0" borderId="0" xfId="0" applyFont="1">
      <alignment vertical="center"/>
    </xf>
    <xf numFmtId="0" fontId="4" fillId="0" borderId="28" xfId="0" applyFont="1" applyBorder="1" applyProtection="1">
      <alignment vertical="center"/>
      <protection locked="0"/>
    </xf>
    <xf numFmtId="0" fontId="9" fillId="0" borderId="1" xfId="0" applyFont="1" applyBorder="1">
      <alignment vertical="center"/>
    </xf>
    <xf numFmtId="0" fontId="9" fillId="0" borderId="29" xfId="0" applyFont="1" applyBorder="1">
      <alignment vertical="center"/>
    </xf>
    <xf numFmtId="0" fontId="2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7" fillId="0" borderId="84" xfId="0" applyFont="1" applyBorder="1" applyAlignment="1">
      <alignment vertical="center" shrinkToFit="1"/>
    </xf>
    <xf numFmtId="0" fontId="30" fillId="0" borderId="11" xfId="0" applyFont="1" applyBorder="1" applyAlignment="1">
      <alignment vertical="center" shrinkToFit="1"/>
    </xf>
    <xf numFmtId="5" fontId="33" fillId="0" borderId="19" xfId="0" applyNumberFormat="1" applyFont="1" applyBorder="1" applyAlignment="1">
      <alignment horizontal="center" vertical="center"/>
    </xf>
    <xf numFmtId="5" fontId="34" fillId="0" borderId="8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7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21" xfId="0" applyFont="1" applyBorder="1">
      <alignment vertical="center"/>
    </xf>
    <xf numFmtId="182" fontId="18" fillId="0" borderId="4" xfId="0" applyNumberFormat="1" applyFont="1" applyBorder="1" applyAlignment="1">
      <alignment vertical="center" wrapText="1"/>
    </xf>
    <xf numFmtId="0" fontId="27" fillId="0" borderId="88" xfId="0" applyFont="1" applyBorder="1" applyAlignment="1">
      <alignment vertical="center" shrinkToFit="1"/>
    </xf>
    <xf numFmtId="0" fontId="0" fillId="0" borderId="74" xfId="0" applyBorder="1" applyAlignment="1">
      <alignment vertical="center" shrinkToFit="1"/>
    </xf>
    <xf numFmtId="0" fontId="4" fillId="0" borderId="2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182" fontId="18" fillId="0" borderId="0" xfId="0" applyNumberFormat="1" applyFont="1" applyAlignment="1">
      <alignment vertical="center" shrinkToFit="1"/>
    </xf>
    <xf numFmtId="182" fontId="55" fillId="0" borderId="0" xfId="0" applyNumberFormat="1" applyFont="1" applyAlignment="1">
      <alignment vertical="center" shrinkToFit="1"/>
    </xf>
    <xf numFmtId="183" fontId="36" fillId="5" borderId="91" xfId="0" applyNumberFormat="1" applyFont="1" applyFill="1" applyBorder="1" applyAlignment="1" applyProtection="1">
      <alignment vertical="center" shrinkToFit="1"/>
      <protection locked="0"/>
    </xf>
    <xf numFmtId="0" fontId="0" fillId="0" borderId="92" xfId="0" applyBorder="1" applyAlignment="1" applyProtection="1">
      <alignment vertical="center" shrinkToFit="1"/>
      <protection locked="0"/>
    </xf>
    <xf numFmtId="0" fontId="4" fillId="0" borderId="6" xfId="0" applyFont="1" applyBorder="1">
      <alignment vertical="center"/>
    </xf>
    <xf numFmtId="0" fontId="9" fillId="0" borderId="0" xfId="0" applyFont="1">
      <alignment vertical="center"/>
    </xf>
    <xf numFmtId="0" fontId="9" fillId="0" borderId="22" xfId="0" applyFont="1" applyBorder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82" fontId="17" fillId="0" borderId="16" xfId="0" applyNumberFormat="1" applyFont="1" applyBorder="1" applyAlignment="1" applyProtection="1">
      <alignment vertical="center" shrinkToFit="1"/>
      <protection locked="0"/>
    </xf>
    <xf numFmtId="0" fontId="3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87" xfId="0" applyBorder="1" applyAlignment="1" applyProtection="1">
      <alignment vertical="center" shrinkToFit="1"/>
      <protection locked="0"/>
    </xf>
    <xf numFmtId="5" fontId="33" fillId="0" borderId="89" xfId="0" applyNumberFormat="1" applyFont="1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30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82" fontId="17" fillId="0" borderId="0" xfId="0" applyNumberFormat="1" applyFont="1" applyAlignment="1" applyProtection="1">
      <alignment vertical="center" shrinkToFit="1"/>
      <protection locked="0"/>
    </xf>
    <xf numFmtId="0" fontId="50" fillId="9" borderId="19" xfId="0" applyFont="1" applyFill="1" applyBorder="1" applyAlignment="1">
      <alignment vertical="center" shrinkToFit="1"/>
    </xf>
    <xf numFmtId="0" fontId="51" fillId="0" borderId="99" xfId="0" applyFont="1" applyBorder="1" applyAlignment="1">
      <alignment vertical="center" shrinkToFit="1"/>
    </xf>
    <xf numFmtId="0" fontId="50" fillId="9" borderId="104" xfId="0" applyFont="1" applyFill="1" applyBorder="1" applyAlignment="1">
      <alignment vertical="center" shrinkToFit="1"/>
    </xf>
    <xf numFmtId="0" fontId="51" fillId="0" borderId="11" xfId="0" applyFont="1" applyBorder="1" applyAlignment="1">
      <alignment vertical="center" shrinkToFit="1"/>
    </xf>
    <xf numFmtId="182" fontId="27" fillId="0" borderId="97" xfId="0" applyNumberFormat="1" applyFont="1" applyBorder="1" applyAlignment="1">
      <alignment vertical="center" shrinkToFit="1"/>
    </xf>
    <xf numFmtId="182" fontId="0" fillId="0" borderId="98" xfId="0" applyNumberFormat="1" applyBorder="1" applyAlignment="1">
      <alignment vertical="center" shrinkToFit="1"/>
    </xf>
    <xf numFmtId="182" fontId="52" fillId="9" borderId="20" xfId="0" applyNumberFormat="1" applyFont="1" applyFill="1" applyBorder="1" applyAlignment="1">
      <alignment vertical="center" shrinkToFit="1"/>
    </xf>
    <xf numFmtId="182" fontId="53" fillId="9" borderId="11" xfId="0" applyNumberFormat="1" applyFont="1" applyFill="1" applyBorder="1" applyAlignment="1">
      <alignment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181" fontId="27" fillId="0" borderId="0" xfId="0" applyNumberFormat="1" applyFont="1" applyAlignment="1">
      <alignment vertical="center" shrinkToFit="1"/>
    </xf>
    <xf numFmtId="181" fontId="54" fillId="0" borderId="0" xfId="0" applyNumberFormat="1" applyFont="1" applyAlignment="1">
      <alignment vertical="center" shrinkToFit="1"/>
    </xf>
    <xf numFmtId="182" fontId="27" fillId="0" borderId="94" xfId="0" applyNumberFormat="1" applyFont="1" applyBorder="1" applyAlignment="1">
      <alignment vertical="center" shrinkToFit="1"/>
    </xf>
    <xf numFmtId="182" fontId="0" fillId="0" borderId="95" xfId="0" applyNumberForma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182" fontId="27" fillId="0" borderId="3" xfId="0" applyNumberFormat="1" applyFont="1" applyBorder="1" applyAlignment="1">
      <alignment vertical="center" shrinkToFit="1"/>
    </xf>
    <xf numFmtId="182" fontId="54" fillId="0" borderId="96" xfId="0" applyNumberFormat="1" applyFont="1" applyBorder="1" applyAlignment="1">
      <alignment vertical="center" shrinkToFit="1"/>
    </xf>
    <xf numFmtId="182" fontId="27" fillId="0" borderId="4" xfId="0" applyNumberFormat="1" applyFont="1" applyBorder="1" applyAlignment="1">
      <alignment vertical="center" shrinkToFit="1"/>
    </xf>
    <xf numFmtId="182" fontId="54" fillId="0" borderId="5" xfId="0" applyNumberFormat="1" applyFont="1" applyBorder="1" applyAlignment="1">
      <alignment vertical="center" shrinkToFit="1"/>
    </xf>
    <xf numFmtId="182" fontId="17" fillId="0" borderId="0" xfId="0" applyNumberFormat="1" applyFont="1" applyAlignment="1">
      <alignment vertical="center" shrinkToFit="1"/>
    </xf>
    <xf numFmtId="182" fontId="52" fillId="9" borderId="19" xfId="0" applyNumberFormat="1" applyFont="1" applyFill="1" applyBorder="1" applyAlignment="1">
      <alignment vertical="center" shrinkToFit="1"/>
    </xf>
    <xf numFmtId="182" fontId="53" fillId="9" borderId="99" xfId="0" applyNumberFormat="1" applyFont="1" applyFill="1" applyBorder="1" applyAlignment="1">
      <alignment vertical="center" shrinkToFit="1"/>
    </xf>
    <xf numFmtId="0" fontId="5" fillId="0" borderId="1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81" fontId="61" fillId="0" borderId="4" xfId="0" applyNumberFormat="1" applyFont="1" applyBorder="1" applyAlignment="1" applyProtection="1">
      <alignment vertical="center" wrapText="1"/>
      <protection locked="0"/>
    </xf>
    <xf numFmtId="0" fontId="21" fillId="0" borderId="19" xfId="0" applyFont="1" applyBorder="1">
      <alignment vertical="center"/>
    </xf>
    <xf numFmtId="0" fontId="0" fillId="0" borderId="11" xfId="0" applyBorder="1">
      <alignment vertical="center"/>
    </xf>
    <xf numFmtId="10" fontId="22" fillId="0" borderId="19" xfId="0" applyNumberFormat="1" applyFont="1" applyBorder="1" applyAlignment="1" applyProtection="1">
      <alignment horizontal="center" vertical="center"/>
      <protection locked="0"/>
    </xf>
    <xf numFmtId="10" fontId="23" fillId="0" borderId="11" xfId="0" applyNumberFormat="1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vertical="center" wrapText="1"/>
    </xf>
    <xf numFmtId="178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0" borderId="75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102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 vertical="center" wrapText="1"/>
      <protection locked="0"/>
    </xf>
    <xf numFmtId="0" fontId="62" fillId="0" borderId="20" xfId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55" fillId="0" borderId="20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6" fillId="0" borderId="0" xfId="0" quotePrefix="1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49</xdr:row>
      <xdr:rowOff>355600</xdr:rowOff>
    </xdr:from>
    <xdr:to>
      <xdr:col>18</xdr:col>
      <xdr:colOff>304800</xdr:colOff>
      <xdr:row>49</xdr:row>
      <xdr:rowOff>355600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5781675" y="14376400"/>
          <a:ext cx="415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16</xdr:row>
      <xdr:rowOff>12700</xdr:rowOff>
    </xdr:from>
    <xdr:to>
      <xdr:col>3</xdr:col>
      <xdr:colOff>342900</xdr:colOff>
      <xdr:row>16</xdr:row>
      <xdr:rowOff>266700</xdr:rowOff>
    </xdr:to>
    <xdr:sp macro="" textlink="">
      <xdr:nvSpPr>
        <xdr:cNvPr id="3" name="楕円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95475" y="4832350"/>
          <a:ext cx="409575" cy="25400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228600</xdr:colOff>
      <xdr:row>18</xdr:row>
      <xdr:rowOff>165100</xdr:rowOff>
    </xdr:from>
    <xdr:to>
      <xdr:col>18</xdr:col>
      <xdr:colOff>355600</xdr:colOff>
      <xdr:row>19</xdr:row>
      <xdr:rowOff>139700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353550" y="5546725"/>
          <a:ext cx="631825" cy="231775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215900</xdr:colOff>
      <xdr:row>21</xdr:row>
      <xdr:rowOff>101600</xdr:rowOff>
    </xdr:from>
    <xdr:to>
      <xdr:col>18</xdr:col>
      <xdr:colOff>342900</xdr:colOff>
      <xdr:row>22</xdr:row>
      <xdr:rowOff>88900</xdr:rowOff>
    </xdr:to>
    <xdr:sp macro="" textlink="">
      <xdr:nvSpPr>
        <xdr:cNvPr id="7" name="楕円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340850" y="6245225"/>
          <a:ext cx="631825" cy="234950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441960</xdr:colOff>
          <xdr:row>21</xdr:row>
          <xdr:rowOff>228600</xdr:rowOff>
        </xdr:from>
        <xdr:to>
          <xdr:col>14</xdr:col>
          <xdr:colOff>182880</xdr:colOff>
          <xdr:row>23</xdr:row>
          <xdr:rowOff>7620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365760</xdr:colOff>
          <xdr:row>21</xdr:row>
          <xdr:rowOff>220980</xdr:rowOff>
        </xdr:from>
        <xdr:to>
          <xdr:col>15</xdr:col>
          <xdr:colOff>68580</xdr:colOff>
          <xdr:row>22</xdr:row>
          <xdr:rowOff>312420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579120</xdr:colOff>
          <xdr:row>38</xdr:row>
          <xdr:rowOff>30480</xdr:rowOff>
        </xdr:from>
        <xdr:to>
          <xdr:col>7</xdr:col>
          <xdr:colOff>68580</xdr:colOff>
          <xdr:row>39</xdr:row>
          <xdr:rowOff>0</xdr:rowOff>
        </xdr:to>
        <xdr:sp macro="" textlink="">
          <xdr:nvSpPr>
            <xdr:cNvPr id="6147" name="Check Box 3" descr="現金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99060</xdr:colOff>
          <xdr:row>38</xdr:row>
          <xdr:rowOff>38100</xdr:rowOff>
        </xdr:from>
        <xdr:to>
          <xdr:col>4</xdr:col>
          <xdr:colOff>388620</xdr:colOff>
          <xdr:row>38</xdr:row>
          <xdr:rowOff>327660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銀行振込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342900</xdr:colOff>
          <xdr:row>38</xdr:row>
          <xdr:rowOff>38100</xdr:rowOff>
        </xdr:from>
        <xdr:to>
          <xdr:col>8</xdr:col>
          <xdr:colOff>426720</xdr:colOff>
          <xdr:row>38</xdr:row>
          <xdr:rowOff>312420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40</xdr:row>
          <xdr:rowOff>30480</xdr:rowOff>
        </xdr:from>
        <xdr:to>
          <xdr:col>8</xdr:col>
          <xdr:colOff>30480</xdr:colOff>
          <xdr:row>41</xdr:row>
          <xdr:rowOff>7620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学校団体割引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41</xdr:row>
          <xdr:rowOff>7620</xdr:rowOff>
        </xdr:from>
        <xdr:to>
          <xdr:col>8</xdr:col>
          <xdr:colOff>38100</xdr:colOff>
          <xdr:row>41</xdr:row>
          <xdr:rowOff>312420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障碍者施設団体割引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42</xdr:row>
          <xdr:rowOff>22860</xdr:rowOff>
        </xdr:from>
        <xdr:to>
          <xdr:col>9</xdr:col>
          <xdr:colOff>0</xdr:colOff>
          <xdr:row>43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割引）</a:t>
              </a:r>
            </a:p>
          </xdr:txBody>
        </xdr:sp>
        <xdr:clientData/>
      </xdr:twoCellAnchor>
    </mc:Choice>
    <mc:Fallback/>
  </mc:AlternateContent>
  <xdr:twoCellAnchor>
    <xdr:from>
      <xdr:col>25</xdr:col>
      <xdr:colOff>11206</xdr:colOff>
      <xdr:row>19</xdr:row>
      <xdr:rowOff>324971</xdr:rowOff>
    </xdr:from>
    <xdr:to>
      <xdr:col>33</xdr:col>
      <xdr:colOff>11206</xdr:colOff>
      <xdr:row>23</xdr:row>
      <xdr:rowOff>257734</xdr:rowOff>
    </xdr:to>
    <xdr:sp macro="" textlink="">
      <xdr:nvSpPr>
        <xdr:cNvPr id="17" name="吹き出し: 右矢印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2031756" y="5897096"/>
          <a:ext cx="2971800" cy="1075763"/>
        </a:xfrm>
        <a:prstGeom prst="rightArrowCallout">
          <a:avLst>
            <a:gd name="adj1" fmla="val 20699"/>
            <a:gd name="adj2" fmla="val 25000"/>
            <a:gd name="adj3" fmla="val 37903"/>
            <a:gd name="adj4" fmla="val 828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各時刻を日付毎に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全て入力する事</a:t>
          </a:r>
        </a:p>
      </xdr:txBody>
    </xdr:sp>
    <xdr:clientData/>
  </xdr:twoCellAnchor>
  <xdr:twoCellAnchor>
    <xdr:from>
      <xdr:col>25</xdr:col>
      <xdr:colOff>25400</xdr:colOff>
      <xdr:row>38</xdr:row>
      <xdr:rowOff>68729</xdr:rowOff>
    </xdr:from>
    <xdr:to>
      <xdr:col>32</xdr:col>
      <xdr:colOff>481851</xdr:colOff>
      <xdr:row>41</xdr:row>
      <xdr:rowOff>281641</xdr:rowOff>
    </xdr:to>
    <xdr:sp macro="" textlink="">
      <xdr:nvSpPr>
        <xdr:cNvPr id="18" name="吹き出し: 右矢印 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2045950" y="10527179"/>
          <a:ext cx="2923426" cy="1184462"/>
        </a:xfrm>
        <a:prstGeom prst="rightArrowCallout">
          <a:avLst>
            <a:gd name="adj1" fmla="val 25000"/>
            <a:gd name="adj2" fmla="val 25000"/>
            <a:gd name="adj3" fmla="val 27419"/>
            <a:gd name="adj4" fmla="val 835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600"/>
        </a:p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各キロ数を</a:t>
          </a:r>
          <a:r>
            <a:rPr kumimoji="1" lang="ja-JP" altLang="ja-JP" sz="1600">
              <a:solidFill>
                <a:schemeClr val="lt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日付毎に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全て入力する事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omments" Target="../comments1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iyanoura-kankoubus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G129"/>
  <sheetViews>
    <sheetView showZeros="0" topLeftCell="A104" zoomScale="75" zoomScaleNormal="75" zoomScaleSheetLayoutView="100" workbookViewId="0">
      <selection activeCell="U1" sqref="U1:BG1048576"/>
    </sheetView>
  </sheetViews>
  <sheetFormatPr defaultRowHeight="13.2"/>
  <cols>
    <col min="1" max="1" width="9" style="1" customWidth="1"/>
    <col min="2" max="3" width="8.33203125" style="1" customWidth="1"/>
    <col min="4" max="4" width="5.33203125" style="1" customWidth="1"/>
    <col min="5" max="5" width="7" style="1" customWidth="1"/>
    <col min="6" max="6" width="7.77734375" style="1" customWidth="1"/>
    <col min="7" max="7" width="8.109375" style="1" customWidth="1"/>
    <col min="8" max="8" width="7.44140625" style="1" customWidth="1"/>
    <col min="9" max="9" width="6.109375" style="1" customWidth="1"/>
    <col min="10" max="10" width="6.33203125" style="1" customWidth="1"/>
    <col min="11" max="12" width="5.88671875" style="1" customWidth="1"/>
    <col min="13" max="13" width="7.77734375" style="1" customWidth="1"/>
    <col min="14" max="14" width="6.6640625" style="1" customWidth="1"/>
    <col min="15" max="15" width="7.21875" style="1" customWidth="1"/>
    <col min="16" max="16" width="4.6640625" style="1" customWidth="1"/>
    <col min="17" max="17" width="7.77734375" style="1" customWidth="1"/>
    <col min="18" max="18" width="6.6640625" style="1" customWidth="1"/>
    <col min="19" max="19" width="5.6640625" style="1" customWidth="1"/>
    <col min="20" max="20" width="1.6640625" customWidth="1"/>
    <col min="21" max="22" width="6.6640625" style="33" hidden="1" customWidth="1"/>
    <col min="23" max="24" width="4.6640625" style="33" hidden="1" customWidth="1"/>
    <col min="25" max="25" width="1.6640625" style="33" hidden="1" customWidth="1"/>
    <col min="26" max="26" width="6.6640625" style="33" hidden="1" customWidth="1"/>
    <col min="27" max="27" width="1.6640625" style="33" hidden="1" customWidth="1"/>
    <col min="28" max="29" width="6.6640625" style="33" hidden="1" customWidth="1"/>
    <col min="30" max="30" width="1.6640625" style="33" hidden="1" customWidth="1"/>
    <col min="31" max="32" width="4.6640625" style="33" hidden="1" customWidth="1"/>
    <col min="33" max="33" width="6.6640625" style="33" hidden="1" customWidth="1"/>
    <col min="34" max="34" width="1" style="33" hidden="1" customWidth="1"/>
    <col min="35" max="38" width="3.109375" style="33" hidden="1" customWidth="1"/>
    <col min="39" max="39" width="1" style="33" hidden="1" customWidth="1"/>
    <col min="40" max="41" width="4.6640625" style="33" hidden="1" customWidth="1"/>
    <col min="42" max="42" width="1" style="33" hidden="1" customWidth="1"/>
    <col min="43" max="44" width="4.6640625" style="33" hidden="1" customWidth="1"/>
    <col min="45" max="45" width="1" style="33" hidden="1" customWidth="1"/>
    <col min="46" max="47" width="4.6640625" style="33" hidden="1" customWidth="1"/>
    <col min="48" max="48" width="1" style="33" hidden="1" customWidth="1"/>
    <col min="49" max="50" width="4.6640625" style="33" hidden="1" customWidth="1"/>
    <col min="51" max="51" width="1" style="33" hidden="1" customWidth="1"/>
    <col min="52" max="53" width="4.6640625" style="33" hidden="1" customWidth="1"/>
    <col min="54" max="54" width="1" style="33" hidden="1" customWidth="1"/>
    <col min="55" max="56" width="4.6640625" style="33" hidden="1" customWidth="1"/>
    <col min="57" max="57" width="1" style="33" hidden="1" customWidth="1"/>
    <col min="58" max="59" width="4.6640625" style="33" hidden="1" customWidth="1"/>
  </cols>
  <sheetData>
    <row r="1" spans="1:5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59" ht="22.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59" ht="52.5" customHeight="1" thickBot="1">
      <c r="A3" s="98" t="s">
        <v>38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Z3" s="34" t="s">
        <v>109</v>
      </c>
      <c r="AA3" s="35"/>
      <c r="AB3" s="100" t="str">
        <f>IF(H20=0,IF(K20=0,IF(N20=0,"車種選定モレ",N19),K19),H19)</f>
        <v>車種選定モレ</v>
      </c>
      <c r="AC3" s="101"/>
    </row>
    <row r="4" spans="1:59" s="2" customFormat="1" ht="30" customHeight="1" thickTop="1" thickBot="1">
      <c r="A4" s="102" t="s">
        <v>23</v>
      </c>
      <c r="B4" s="102"/>
      <c r="C4" s="102"/>
      <c r="D4" s="102"/>
      <c r="E4" s="102"/>
      <c r="F4" s="102"/>
      <c r="G4" s="102"/>
      <c r="H4" s="102"/>
      <c r="I4" s="62"/>
      <c r="J4" s="63"/>
      <c r="K4" s="63"/>
      <c r="L4" s="63"/>
      <c r="M4" s="63"/>
      <c r="N4" s="28" t="s">
        <v>21</v>
      </c>
      <c r="O4" s="103"/>
      <c r="P4" s="104"/>
      <c r="Q4" s="104"/>
      <c r="R4" s="104"/>
      <c r="S4" s="105"/>
      <c r="U4" s="33"/>
      <c r="V4" s="36" t="s">
        <v>110</v>
      </c>
      <c r="W4" s="33"/>
      <c r="X4" s="33"/>
      <c r="Y4" s="33"/>
      <c r="Z4" s="35"/>
      <c r="AA4" s="35"/>
      <c r="AB4" s="37" t="s">
        <v>69</v>
      </c>
      <c r="AC4" s="38" t="s">
        <v>70</v>
      </c>
      <c r="AD4" s="33"/>
      <c r="AE4" s="39" t="s">
        <v>111</v>
      </c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</row>
    <row r="5" spans="1:59" s="2" customFormat="1" ht="21.9" customHeight="1" thickTop="1">
      <c r="A5" s="106" t="s">
        <v>0</v>
      </c>
      <c r="B5" s="84" t="s">
        <v>171</v>
      </c>
      <c r="C5" s="109"/>
      <c r="D5" s="110"/>
      <c r="E5" s="110"/>
      <c r="F5" s="110"/>
      <c r="G5" s="110"/>
      <c r="H5" s="110"/>
      <c r="I5" s="110"/>
      <c r="J5" s="110"/>
      <c r="K5" s="110"/>
      <c r="L5" s="110"/>
      <c r="M5" s="111"/>
      <c r="N5" s="66" t="s">
        <v>165</v>
      </c>
      <c r="O5" s="112"/>
      <c r="P5" s="113"/>
      <c r="Q5" s="113"/>
      <c r="R5" s="113"/>
      <c r="S5" s="114"/>
      <c r="U5" s="33"/>
      <c r="V5" s="88" t="e">
        <f>ROUND($W$36*AB5,0)</f>
        <v>#N/A</v>
      </c>
      <c r="W5" s="89"/>
      <c r="X5" s="33"/>
      <c r="Y5" s="33"/>
      <c r="Z5" s="34" t="s">
        <v>68</v>
      </c>
      <c r="AA5" s="35"/>
      <c r="AB5" s="40" t="e">
        <f>VLOOKUP($AB$3,単価表!$B$3:$D$5,2,FALSE)</f>
        <v>#N/A</v>
      </c>
      <c r="AC5" s="40" t="e">
        <f>VLOOKUP($AB$3,単価表!$B$3:$D$5,3,FALSE)</f>
        <v>#N/A</v>
      </c>
      <c r="AD5" s="33"/>
      <c r="AE5" s="88" t="e">
        <f>ROUND($AC$31*AC5,0)</f>
        <v>#N/A</v>
      </c>
      <c r="AF5" s="89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</row>
    <row r="6" spans="1:59" s="2" customFormat="1" ht="21.9" customHeight="1">
      <c r="A6" s="107"/>
      <c r="B6" s="85" t="s">
        <v>170</v>
      </c>
      <c r="C6" s="90"/>
      <c r="D6" s="91"/>
      <c r="E6" s="91"/>
      <c r="F6" s="91"/>
      <c r="G6" s="91"/>
      <c r="H6" s="91"/>
      <c r="I6" s="92" t="s">
        <v>67</v>
      </c>
      <c r="J6" s="92"/>
      <c r="K6" s="93"/>
      <c r="L6" s="93"/>
      <c r="M6" s="94"/>
      <c r="N6" s="70" t="s">
        <v>166</v>
      </c>
      <c r="O6" s="95"/>
      <c r="P6" s="96"/>
      <c r="Q6" s="96"/>
      <c r="R6" s="96"/>
      <c r="S6" s="97"/>
      <c r="U6" s="33"/>
      <c r="V6" s="88" t="e">
        <f>ROUND($W$36*AB6,0)</f>
        <v>#N/A</v>
      </c>
      <c r="W6" s="89"/>
      <c r="X6" s="33"/>
      <c r="Y6" s="33"/>
      <c r="Z6" s="34" t="s">
        <v>71</v>
      </c>
      <c r="AA6" s="35"/>
      <c r="AB6" s="40" t="e">
        <f>VLOOKUP($AB$3,単価表!$F$3:$H$5,2,FALSE)</f>
        <v>#N/A</v>
      </c>
      <c r="AC6" s="40" t="e">
        <f>VLOOKUP($AB$3,単価表!$F$3:$H$5,3,FALSE)</f>
        <v>#N/A</v>
      </c>
      <c r="AD6" s="33"/>
      <c r="AE6" s="88" t="e">
        <f>ROUND($AC$31*AC6,0)</f>
        <v>#N/A</v>
      </c>
      <c r="AF6" s="89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</row>
    <row r="7" spans="1:59" s="2" customFormat="1" ht="21.9" customHeight="1">
      <c r="A7" s="107"/>
      <c r="B7" s="115" t="s">
        <v>172</v>
      </c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9"/>
      <c r="N7" s="86" t="s">
        <v>164</v>
      </c>
      <c r="O7" s="465"/>
      <c r="P7" s="465"/>
      <c r="Q7" s="465"/>
      <c r="R7" s="465"/>
      <c r="S7" s="466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</row>
    <row r="8" spans="1:59" s="2" customFormat="1" ht="21.9" customHeight="1" thickBot="1">
      <c r="A8" s="108"/>
      <c r="B8" s="116"/>
      <c r="C8" s="120"/>
      <c r="D8" s="121"/>
      <c r="E8" s="121"/>
      <c r="F8" s="121"/>
      <c r="G8" s="121"/>
      <c r="H8" s="121"/>
      <c r="I8" s="121"/>
      <c r="J8" s="121"/>
      <c r="K8" s="121"/>
      <c r="L8" s="121"/>
      <c r="M8" s="122"/>
      <c r="N8" s="123" t="s">
        <v>167</v>
      </c>
      <c r="O8" s="124"/>
      <c r="P8" s="124"/>
      <c r="Q8" s="124"/>
      <c r="R8" s="124"/>
      <c r="S8" s="125"/>
      <c r="U8" s="33"/>
      <c r="V8" s="33"/>
      <c r="W8" s="33"/>
      <c r="X8" s="33"/>
      <c r="Y8" s="33"/>
      <c r="Z8" s="41" t="s">
        <v>112</v>
      </c>
      <c r="AA8" s="33"/>
      <c r="AB8" s="126" t="e">
        <f>V5+AE5</f>
        <v>#N/A</v>
      </c>
      <c r="AC8" s="127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</row>
    <row r="9" spans="1:59" s="2" customFormat="1" ht="21.9" customHeight="1" thickTop="1">
      <c r="A9" s="128" t="s">
        <v>31</v>
      </c>
      <c r="B9" s="84" t="s">
        <v>171</v>
      </c>
      <c r="C9" s="130"/>
      <c r="D9" s="112"/>
      <c r="E9" s="112"/>
      <c r="F9" s="112"/>
      <c r="G9" s="112"/>
      <c r="H9" s="112"/>
      <c r="I9" s="112"/>
      <c r="J9" s="112"/>
      <c r="K9" s="112"/>
      <c r="L9" s="112"/>
      <c r="M9" s="131"/>
      <c r="N9" s="67" t="s">
        <v>165</v>
      </c>
      <c r="O9" s="112"/>
      <c r="P9" s="113"/>
      <c r="Q9" s="113"/>
      <c r="R9" s="113"/>
      <c r="S9" s="114"/>
      <c r="U9" s="33"/>
      <c r="V9" s="33"/>
      <c r="W9" s="33"/>
      <c r="X9" s="33"/>
      <c r="Y9" s="33"/>
      <c r="Z9" s="41" t="s">
        <v>113</v>
      </c>
      <c r="AA9" s="33"/>
      <c r="AB9" s="132" t="e">
        <f>V6+AE6</f>
        <v>#N/A</v>
      </c>
      <c r="AC9" s="1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</row>
    <row r="10" spans="1:59" s="2" customFormat="1" ht="21.9" customHeight="1">
      <c r="A10" s="107"/>
      <c r="B10" s="85" t="s">
        <v>170</v>
      </c>
      <c r="C10" s="134"/>
      <c r="D10" s="92"/>
      <c r="E10" s="92"/>
      <c r="F10" s="141"/>
      <c r="G10" s="141"/>
      <c r="H10" s="141"/>
      <c r="I10" s="92" t="s">
        <v>67</v>
      </c>
      <c r="J10" s="92"/>
      <c r="K10" s="93"/>
      <c r="L10" s="93"/>
      <c r="M10" s="94"/>
      <c r="N10" s="70" t="s">
        <v>168</v>
      </c>
      <c r="O10" s="95"/>
      <c r="P10" s="96"/>
      <c r="Q10" s="96"/>
      <c r="R10" s="96"/>
      <c r="S10" s="97"/>
      <c r="U10" s="33"/>
      <c r="V10" s="33"/>
      <c r="W10" s="33"/>
      <c r="X10" s="33"/>
      <c r="Y10" s="33"/>
      <c r="Z10" s="33"/>
      <c r="AA10" s="33"/>
      <c r="AB10" s="42"/>
      <c r="AC10" s="4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2" customFormat="1" ht="21.9" customHeight="1">
      <c r="A11" s="107"/>
      <c r="B11" s="115" t="s">
        <v>172</v>
      </c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5"/>
      <c r="N11" s="86" t="s">
        <v>164</v>
      </c>
      <c r="O11" s="465"/>
      <c r="P11" s="465"/>
      <c r="Q11" s="465"/>
      <c r="R11" s="465"/>
      <c r="S11" s="466"/>
      <c r="U11" s="33"/>
      <c r="V11" s="33"/>
      <c r="W11" s="33"/>
      <c r="X11" s="33"/>
      <c r="Y11" s="33"/>
      <c r="Z11" s="41"/>
      <c r="AA11" s="33"/>
      <c r="AB11" s="39"/>
      <c r="AC11" s="39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</row>
    <row r="12" spans="1:59" s="2" customFormat="1" ht="21.9" customHeight="1" thickBot="1">
      <c r="A12" s="129"/>
      <c r="B12" s="142"/>
      <c r="C12" s="146"/>
      <c r="D12" s="147"/>
      <c r="E12" s="147"/>
      <c r="F12" s="147"/>
      <c r="G12" s="147"/>
      <c r="H12" s="147"/>
      <c r="I12" s="147"/>
      <c r="J12" s="147"/>
      <c r="K12" s="147"/>
      <c r="L12" s="147"/>
      <c r="M12" s="148"/>
      <c r="N12" s="149" t="s">
        <v>169</v>
      </c>
      <c r="O12" s="149"/>
      <c r="P12" s="149"/>
      <c r="Q12" s="149"/>
      <c r="R12" s="149"/>
      <c r="S12" s="150"/>
      <c r="U12" s="33"/>
      <c r="V12" s="33"/>
      <c r="W12" s="33"/>
      <c r="X12" s="33"/>
      <c r="Y12" s="33"/>
      <c r="Z12" s="41"/>
      <c r="AA12" s="33"/>
      <c r="AB12" s="39"/>
      <c r="AC12" s="39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</row>
    <row r="13" spans="1:59" s="2" customFormat="1" ht="21.9" customHeight="1" thickTop="1">
      <c r="A13" s="176" t="s">
        <v>40</v>
      </c>
      <c r="B13" s="156" t="s">
        <v>39</v>
      </c>
      <c r="C13" s="177" t="s">
        <v>107</v>
      </c>
      <c r="D13" s="178"/>
      <c r="E13" s="178"/>
      <c r="F13" s="178"/>
      <c r="G13" s="178"/>
      <c r="H13" s="178"/>
      <c r="I13" s="181" t="str">
        <f>N35</f>
        <v>本社</v>
      </c>
      <c r="J13" s="182"/>
      <c r="K13" s="182"/>
      <c r="L13" s="184" t="s">
        <v>108</v>
      </c>
      <c r="M13" s="185"/>
      <c r="N13" s="61" t="s">
        <v>147</v>
      </c>
      <c r="O13" s="188" t="str">
        <f>VLOOKUP($N$35,営業所!$A$3:$K$10,2,FALSE)</f>
        <v>045-938-0335</v>
      </c>
      <c r="P13" s="189"/>
      <c r="Q13" s="189"/>
      <c r="R13" s="189"/>
      <c r="S13" s="190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41"/>
      <c r="AJ13" s="44"/>
      <c r="AK13" s="44"/>
      <c r="AL13" s="44"/>
      <c r="AM13" s="44"/>
      <c r="AN13" s="45"/>
      <c r="AO13" s="46"/>
      <c r="AP13" s="33"/>
      <c r="AQ13" s="45"/>
      <c r="AR13" s="46"/>
      <c r="AS13" s="33"/>
      <c r="AT13" s="45"/>
      <c r="AU13" s="46"/>
      <c r="AV13" s="33"/>
      <c r="AW13" s="45"/>
      <c r="AX13" s="46"/>
      <c r="AY13" s="33"/>
      <c r="AZ13" s="45"/>
      <c r="BA13" s="46"/>
      <c r="BB13" s="33"/>
      <c r="BC13" s="45"/>
      <c r="BD13" s="46"/>
      <c r="BE13" s="33"/>
      <c r="BF13" s="45"/>
      <c r="BG13" s="46"/>
    </row>
    <row r="14" spans="1:59" s="2" customFormat="1" ht="21.9" customHeight="1">
      <c r="A14" s="156"/>
      <c r="B14" s="156"/>
      <c r="C14" s="179"/>
      <c r="D14" s="180"/>
      <c r="E14" s="180"/>
      <c r="F14" s="180"/>
      <c r="G14" s="180"/>
      <c r="H14" s="180"/>
      <c r="I14" s="183"/>
      <c r="J14" s="183"/>
      <c r="K14" s="183"/>
      <c r="L14" s="186"/>
      <c r="M14" s="187"/>
      <c r="N14" s="71" t="s">
        <v>156</v>
      </c>
      <c r="O14" s="191" t="str">
        <f>VLOOKUP($N$35,営業所!$A$3:$K$10,3,FALSE)</f>
        <v>045-938-0337</v>
      </c>
      <c r="P14" s="192"/>
      <c r="Q14" s="192"/>
      <c r="R14" s="192"/>
      <c r="S14" s="19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41"/>
      <c r="AJ14" s="33"/>
      <c r="AK14" s="33"/>
      <c r="AL14" s="33"/>
      <c r="AM14" s="33"/>
      <c r="AN14" s="45"/>
      <c r="AO14" s="46"/>
      <c r="AP14" s="33"/>
      <c r="AQ14" s="45"/>
      <c r="AR14" s="46"/>
      <c r="AS14" s="33"/>
      <c r="AT14" s="45"/>
      <c r="AU14" s="46"/>
      <c r="AV14" s="33"/>
      <c r="AW14" s="45"/>
      <c r="AX14" s="46"/>
      <c r="AY14" s="33"/>
      <c r="AZ14" s="45"/>
      <c r="BA14" s="46"/>
      <c r="BB14" s="33"/>
      <c r="BC14" s="45"/>
      <c r="BD14" s="46"/>
      <c r="BE14" s="33"/>
      <c r="BF14" s="45"/>
      <c r="BG14" s="46"/>
    </row>
    <row r="15" spans="1:59" s="2" customFormat="1" ht="21.9" customHeight="1">
      <c r="A15" s="156"/>
      <c r="B15" s="115" t="s">
        <v>1</v>
      </c>
      <c r="C15" s="135" t="str">
        <f>VLOOKUP($N$35,営業所!$A$3:$K$10,4,FALSE)</f>
        <v>〒213-0006
神奈川県横浜市緑区白山1-1-14</v>
      </c>
      <c r="D15" s="136"/>
      <c r="E15" s="136"/>
      <c r="F15" s="136"/>
      <c r="G15" s="136"/>
      <c r="H15" s="136"/>
      <c r="I15" s="136"/>
      <c r="J15" s="136"/>
      <c r="K15" s="136"/>
      <c r="L15" s="136"/>
      <c r="M15" s="137"/>
      <c r="N15" s="86" t="s">
        <v>164</v>
      </c>
      <c r="O15" s="467" t="s">
        <v>173</v>
      </c>
      <c r="P15" s="468"/>
      <c r="Q15" s="468"/>
      <c r="R15" s="468"/>
      <c r="S15" s="271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41"/>
      <c r="AJ15" s="44"/>
      <c r="AK15" s="44"/>
      <c r="AL15" s="44"/>
      <c r="AM15" s="44"/>
      <c r="AN15" s="45"/>
      <c r="AO15" s="46"/>
      <c r="AP15" s="33"/>
      <c r="AQ15" s="45"/>
      <c r="AR15" s="46"/>
      <c r="AS15" s="33"/>
      <c r="AT15" s="45"/>
      <c r="AU15" s="46"/>
      <c r="AV15" s="33"/>
      <c r="AW15" s="45"/>
      <c r="AX15" s="46"/>
      <c r="AY15" s="33"/>
      <c r="AZ15" s="45"/>
      <c r="BA15" s="46"/>
      <c r="BB15" s="33"/>
      <c r="BC15" s="45"/>
      <c r="BD15" s="46"/>
      <c r="BE15" s="33"/>
      <c r="BF15" s="45"/>
      <c r="BG15" s="46"/>
    </row>
    <row r="16" spans="1:59" s="2" customFormat="1" ht="21.9" customHeight="1">
      <c r="A16" s="156"/>
      <c r="B16" s="116"/>
      <c r="C16" s="138"/>
      <c r="D16" s="139"/>
      <c r="E16" s="139"/>
      <c r="F16" s="139"/>
      <c r="G16" s="139"/>
      <c r="H16" s="139"/>
      <c r="I16" s="139"/>
      <c r="J16" s="139"/>
      <c r="K16" s="139"/>
      <c r="L16" s="139"/>
      <c r="M16" s="140"/>
      <c r="N16" s="152" t="s">
        <v>146</v>
      </c>
      <c r="O16" s="152"/>
      <c r="P16" s="152"/>
      <c r="Q16" s="152"/>
      <c r="R16" s="152"/>
      <c r="S16" s="152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41" t="s">
        <v>114</v>
      </c>
      <c r="AJ16" s="33"/>
      <c r="AK16" s="33"/>
      <c r="AL16" s="33"/>
      <c r="AM16" s="33"/>
      <c r="AN16" s="153">
        <v>0.20833333333333334</v>
      </c>
      <c r="AO16" s="154"/>
      <c r="AP16" s="33"/>
      <c r="AQ16" s="45"/>
      <c r="AR16" s="46"/>
      <c r="AS16" s="33"/>
      <c r="AT16" s="45"/>
      <c r="AU16" s="46"/>
      <c r="AV16" s="33"/>
      <c r="AW16" s="45"/>
      <c r="AX16" s="46"/>
      <c r="AY16" s="33"/>
      <c r="AZ16" s="45"/>
      <c r="BA16" s="46"/>
      <c r="BB16" s="33"/>
      <c r="BC16" s="45"/>
      <c r="BD16" s="46"/>
      <c r="BE16" s="33"/>
      <c r="BF16" s="45"/>
      <c r="BG16" s="46"/>
    </row>
    <row r="17" spans="1:59" s="2" customFormat="1" ht="23.25" customHeight="1">
      <c r="A17" s="156"/>
      <c r="B17" s="155" t="s">
        <v>32</v>
      </c>
      <c r="C17" s="24" t="s">
        <v>159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  <c r="O17" s="26"/>
      <c r="P17" s="27"/>
      <c r="Q17" s="157" t="s">
        <v>4</v>
      </c>
      <c r="R17" s="157"/>
      <c r="S17" s="158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41" t="s">
        <v>115</v>
      </c>
      <c r="AJ17" s="44"/>
      <c r="AK17" s="44"/>
      <c r="AL17" s="44"/>
      <c r="AM17" s="44"/>
      <c r="AN17" s="159">
        <v>0.91666666666666663</v>
      </c>
      <c r="AO17" s="160"/>
      <c r="AP17" s="33"/>
      <c r="AQ17" s="45"/>
      <c r="AR17" s="46"/>
      <c r="AS17" s="33"/>
      <c r="AT17" s="45"/>
      <c r="AU17" s="46"/>
      <c r="AV17" s="33"/>
      <c r="AW17" s="45"/>
      <c r="AX17" s="46"/>
      <c r="AY17" s="33"/>
      <c r="AZ17" s="45"/>
      <c r="BA17" s="46"/>
      <c r="BB17" s="33"/>
      <c r="BC17" s="45"/>
      <c r="BD17" s="46"/>
      <c r="BE17" s="33"/>
      <c r="BF17" s="45"/>
      <c r="BG17" s="46"/>
    </row>
    <row r="18" spans="1:59" s="2" customFormat="1" ht="21" customHeight="1" thickBot="1">
      <c r="A18" s="156"/>
      <c r="B18" s="156"/>
      <c r="C18" s="161" t="s">
        <v>98</v>
      </c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3"/>
      <c r="Q18" s="164" t="s">
        <v>49</v>
      </c>
      <c r="R18" s="164"/>
      <c r="S18" s="165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70" t="s">
        <v>116</v>
      </c>
      <c r="AJ18" s="171"/>
      <c r="AK18" s="171"/>
      <c r="AL18" s="171"/>
      <c r="AM18" s="33"/>
      <c r="AN18" s="151">
        <f>IF(AN21&gt;0,IF(AN21&lt;$AN$16,$AN$16-AN21,0),0)</f>
        <v>0</v>
      </c>
      <c r="AO18" s="151"/>
      <c r="AP18" s="33"/>
      <c r="AQ18" s="151">
        <f>IF(AQ21&gt;0,IF(AQ21&lt;$AN$16,$AN$16-AQ21,0),0)</f>
        <v>0</v>
      </c>
      <c r="AR18" s="151"/>
      <c r="AS18" s="33"/>
      <c r="AT18" s="151">
        <f>IF(AT21&gt;0,IF(AT21&lt;$AN$16,$AN$16-AT21,0),0)</f>
        <v>0</v>
      </c>
      <c r="AU18" s="151"/>
      <c r="AV18" s="33"/>
      <c r="AW18" s="151">
        <f>IF(AW21&gt;0,IF(AW21&lt;$AN$16,$AN$16-AW21,0),0)</f>
        <v>0</v>
      </c>
      <c r="AX18" s="151"/>
      <c r="AY18" s="33"/>
      <c r="AZ18" s="151">
        <f>IF(AZ21&gt;0,IF(AZ21&lt;$AN$16,$AN$16-AZ21,0),0)</f>
        <v>0</v>
      </c>
      <c r="BA18" s="151"/>
      <c r="BB18" s="33"/>
      <c r="BC18" s="151">
        <f>IF(BC21&gt;0,IF(BC21&lt;$AN$16,$AN$16-BC21,0),0)</f>
        <v>0</v>
      </c>
      <c r="BD18" s="151"/>
      <c r="BE18" s="33"/>
      <c r="BF18" s="151">
        <f>IF(BF21&gt;0,IF(BF21&lt;$AN$16,$AN$16-BF21,0),0)</f>
        <v>0</v>
      </c>
      <c r="BG18" s="151"/>
    </row>
    <row r="19" spans="1:59" s="2" customFormat="1" ht="20.25" customHeight="1" thickTop="1">
      <c r="A19" s="172" t="s">
        <v>2</v>
      </c>
      <c r="B19" s="173"/>
      <c r="C19" s="215"/>
      <c r="D19" s="216"/>
      <c r="E19" s="219" t="s">
        <v>24</v>
      </c>
      <c r="F19" s="221" t="s">
        <v>26</v>
      </c>
      <c r="G19" s="222"/>
      <c r="H19" s="225" t="s">
        <v>27</v>
      </c>
      <c r="I19" s="226"/>
      <c r="J19" s="227"/>
      <c r="K19" s="225" t="s">
        <v>28</v>
      </c>
      <c r="L19" s="226"/>
      <c r="M19" s="227"/>
      <c r="N19" s="225" t="s">
        <v>41</v>
      </c>
      <c r="O19" s="226"/>
      <c r="P19" s="228"/>
      <c r="Q19" s="166"/>
      <c r="R19" s="166"/>
      <c r="S19" s="167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70" t="s">
        <v>117</v>
      </c>
      <c r="AJ19" s="171"/>
      <c r="AK19" s="171"/>
      <c r="AL19" s="171"/>
      <c r="AM19" s="44"/>
      <c r="AN19" s="151">
        <f>IF(AN24&gt;0,IF(AN24&gt;$AN$17,AN24-$AN$17,0),0)</f>
        <v>0</v>
      </c>
      <c r="AO19" s="151"/>
      <c r="AP19" s="33"/>
      <c r="AQ19" s="151">
        <v>0</v>
      </c>
      <c r="AR19" s="151"/>
      <c r="AS19" s="33"/>
      <c r="AT19" s="151">
        <f>IF(AT24&gt;0,IF(AT24&gt;$AN$17,AT24-$AN$17,0),0)</f>
        <v>0</v>
      </c>
      <c r="AU19" s="151"/>
      <c r="AV19" s="33"/>
      <c r="AW19" s="151">
        <f>IF(AW24&gt;0,IF(AW24&gt;$AN$17,AW24-$AN$17,0),0)</f>
        <v>0</v>
      </c>
      <c r="AX19" s="151"/>
      <c r="AY19" s="33"/>
      <c r="AZ19" s="151">
        <f>IF(AZ24&gt;0,IF(AZ24&gt;$AN$17,AZ24-$AN$17,0),0)</f>
        <v>0</v>
      </c>
      <c r="BA19" s="151"/>
      <c r="BB19" s="33"/>
      <c r="BC19" s="151">
        <f>IF(BC24&gt;0,IF(BC24&gt;$AN$17,BC24-$AN$17,0),0)</f>
        <v>0</v>
      </c>
      <c r="BD19" s="151"/>
      <c r="BE19" s="33"/>
      <c r="BF19" s="151">
        <f>IF(BF24&gt;0,IF(BF24&gt;$AN$17,BF24-$AN$17,0),0)</f>
        <v>0</v>
      </c>
      <c r="BG19" s="151"/>
    </row>
    <row r="20" spans="1:59" s="2" customFormat="1" ht="20.25" customHeight="1">
      <c r="A20" s="174"/>
      <c r="B20" s="175"/>
      <c r="C20" s="217"/>
      <c r="D20" s="218"/>
      <c r="E20" s="220"/>
      <c r="F20" s="223"/>
      <c r="G20" s="224"/>
      <c r="H20" s="194"/>
      <c r="I20" s="195"/>
      <c r="J20" s="12" t="s">
        <v>29</v>
      </c>
      <c r="K20" s="194"/>
      <c r="L20" s="195"/>
      <c r="M20" s="12" t="s">
        <v>29</v>
      </c>
      <c r="N20" s="194"/>
      <c r="O20" s="195"/>
      <c r="P20" s="13" t="s">
        <v>29</v>
      </c>
      <c r="Q20" s="166"/>
      <c r="R20" s="166"/>
      <c r="S20" s="167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41"/>
      <c r="AJ20" s="33"/>
      <c r="AK20" s="33"/>
      <c r="AL20" s="33"/>
      <c r="AM20" s="33"/>
      <c r="AN20" s="39" t="s">
        <v>118</v>
      </c>
      <c r="AO20" s="33"/>
      <c r="AP20" s="33"/>
      <c r="AQ20" s="39" t="s">
        <v>119</v>
      </c>
      <c r="AR20" s="33"/>
      <c r="AS20" s="33"/>
      <c r="AT20" s="39" t="s">
        <v>120</v>
      </c>
      <c r="AU20" s="33"/>
      <c r="AV20" s="33"/>
      <c r="AW20" s="39" t="s">
        <v>121</v>
      </c>
      <c r="AX20" s="33"/>
      <c r="AY20" s="33"/>
      <c r="AZ20" s="39" t="s">
        <v>122</v>
      </c>
      <c r="BA20" s="33"/>
      <c r="BB20" s="33"/>
      <c r="BC20" s="39" t="s">
        <v>123</v>
      </c>
      <c r="BD20" s="33"/>
      <c r="BE20" s="33"/>
      <c r="BF20" s="39" t="s">
        <v>124</v>
      </c>
      <c r="BG20" s="33"/>
    </row>
    <row r="21" spans="1:59" s="2" customFormat="1" ht="20.100000000000001" customHeight="1">
      <c r="A21" s="462" t="s">
        <v>161</v>
      </c>
      <c r="B21" s="203"/>
      <c r="C21" s="196"/>
      <c r="D21" s="197"/>
      <c r="E21" s="198"/>
      <c r="F21" s="202" t="s">
        <v>25</v>
      </c>
      <c r="G21" s="203"/>
      <c r="H21" s="208"/>
      <c r="I21" s="209"/>
      <c r="J21" s="209"/>
      <c r="K21" s="209"/>
      <c r="L21" s="209"/>
      <c r="M21" s="209"/>
      <c r="N21" s="209"/>
      <c r="O21" s="209"/>
      <c r="P21" s="210"/>
      <c r="Q21" s="166"/>
      <c r="R21" s="166"/>
      <c r="S21" s="167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214" t="s">
        <v>125</v>
      </c>
      <c r="AJ21" s="214"/>
      <c r="AK21" s="214"/>
      <c r="AL21" s="214"/>
      <c r="AM21" s="33"/>
      <c r="AN21" s="229">
        <v>0</v>
      </c>
      <c r="AO21" s="229"/>
      <c r="AP21" s="44"/>
      <c r="AQ21" s="229">
        <v>0</v>
      </c>
      <c r="AR21" s="229"/>
      <c r="AS21" s="44"/>
      <c r="AT21" s="229"/>
      <c r="AU21" s="229"/>
      <c r="AV21" s="44"/>
      <c r="AW21" s="229"/>
      <c r="AX21" s="229"/>
      <c r="AY21" s="44"/>
      <c r="AZ21" s="229"/>
      <c r="BA21" s="229"/>
      <c r="BB21" s="44"/>
      <c r="BC21" s="229"/>
      <c r="BD21" s="229"/>
      <c r="BE21" s="44"/>
      <c r="BF21" s="229"/>
      <c r="BG21" s="229"/>
    </row>
    <row r="22" spans="1:59" s="2" customFormat="1" ht="20.100000000000001" customHeight="1">
      <c r="A22" s="463"/>
      <c r="B22" s="205"/>
      <c r="C22" s="199"/>
      <c r="D22" s="200"/>
      <c r="E22" s="201"/>
      <c r="F22" s="204"/>
      <c r="G22" s="205"/>
      <c r="H22" s="211"/>
      <c r="I22" s="212"/>
      <c r="J22" s="212"/>
      <c r="K22" s="212"/>
      <c r="L22" s="212"/>
      <c r="M22" s="212"/>
      <c r="N22" s="212"/>
      <c r="O22" s="212"/>
      <c r="P22" s="213"/>
      <c r="Q22" s="166"/>
      <c r="R22" s="166"/>
      <c r="S22" s="167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214" t="s">
        <v>126</v>
      </c>
      <c r="AJ22" s="214"/>
      <c r="AK22" s="214"/>
      <c r="AL22" s="214"/>
      <c r="AM22" s="44"/>
      <c r="AN22" s="229"/>
      <c r="AO22" s="229"/>
      <c r="AP22" s="44"/>
      <c r="AQ22" s="229">
        <v>0</v>
      </c>
      <c r="AR22" s="229"/>
      <c r="AS22" s="44"/>
      <c r="AT22" s="229"/>
      <c r="AU22" s="229"/>
      <c r="AV22" s="44"/>
      <c r="AW22" s="229"/>
      <c r="AX22" s="229"/>
      <c r="AY22" s="44"/>
      <c r="AZ22" s="229"/>
      <c r="BA22" s="229"/>
      <c r="BB22" s="44"/>
      <c r="BC22" s="229"/>
      <c r="BD22" s="229"/>
      <c r="BE22" s="44"/>
      <c r="BF22" s="229"/>
      <c r="BG22" s="229"/>
    </row>
    <row r="23" spans="1:59" s="2" customFormat="1" ht="26.1" customHeight="1" thickBot="1">
      <c r="A23" s="464" t="s">
        <v>162</v>
      </c>
      <c r="B23" s="207"/>
      <c r="C23" s="242"/>
      <c r="D23" s="243"/>
      <c r="E23" s="244"/>
      <c r="F23" s="206"/>
      <c r="G23" s="207"/>
      <c r="H23" s="245"/>
      <c r="I23" s="246"/>
      <c r="J23" s="246"/>
      <c r="K23" s="246"/>
      <c r="L23" s="246"/>
      <c r="M23" s="246"/>
      <c r="N23" s="247" t="s">
        <v>3</v>
      </c>
      <c r="O23" s="247"/>
      <c r="P23" s="248"/>
      <c r="Q23" s="168"/>
      <c r="R23" s="168"/>
      <c r="S23" s="169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214" t="s">
        <v>127</v>
      </c>
      <c r="AJ23" s="214"/>
      <c r="AK23" s="214"/>
      <c r="AL23" s="214"/>
      <c r="AM23" s="33"/>
      <c r="AN23" s="229"/>
      <c r="AO23" s="229"/>
      <c r="AP23" s="33"/>
      <c r="AQ23" s="229">
        <v>0</v>
      </c>
      <c r="AR23" s="229"/>
      <c r="AS23" s="33"/>
      <c r="AT23" s="229"/>
      <c r="AU23" s="229"/>
      <c r="AV23" s="33"/>
      <c r="AW23" s="229"/>
      <c r="AX23" s="229"/>
      <c r="AY23" s="33"/>
      <c r="AZ23" s="229"/>
      <c r="BA23" s="229"/>
      <c r="BB23" s="33"/>
      <c r="BC23" s="229"/>
      <c r="BD23" s="229"/>
      <c r="BE23" s="33"/>
      <c r="BF23" s="229"/>
      <c r="BG23" s="229"/>
    </row>
    <row r="24" spans="1:59" s="2" customFormat="1" ht="27.75" customHeight="1" thickTop="1" thickBot="1">
      <c r="A24" s="238" t="s">
        <v>30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40"/>
      <c r="O24" s="240"/>
      <c r="P24" s="240"/>
      <c r="Q24" s="241"/>
      <c r="R24" s="241"/>
      <c r="S24" s="157"/>
      <c r="T24" s="4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214" t="s">
        <v>128</v>
      </c>
      <c r="AJ24" s="214"/>
      <c r="AK24" s="214"/>
      <c r="AL24" s="214"/>
      <c r="AM24" s="33"/>
      <c r="AN24" s="229">
        <v>0</v>
      </c>
      <c r="AO24" s="229"/>
      <c r="AP24" s="33"/>
      <c r="AQ24" s="229">
        <v>0</v>
      </c>
      <c r="AR24" s="229"/>
      <c r="AS24" s="33"/>
      <c r="AT24" s="229"/>
      <c r="AU24" s="229"/>
      <c r="AV24" s="33"/>
      <c r="AW24" s="229"/>
      <c r="AX24" s="229"/>
      <c r="AY24" s="33"/>
      <c r="AZ24" s="229"/>
      <c r="BA24" s="229"/>
      <c r="BB24" s="33"/>
      <c r="BC24" s="229"/>
      <c r="BD24" s="229"/>
      <c r="BE24" s="33"/>
      <c r="BF24" s="229"/>
      <c r="BG24" s="229"/>
    </row>
    <row r="25" spans="1:59" s="2" customFormat="1" ht="24" customHeight="1" thickTop="1">
      <c r="A25" s="230"/>
      <c r="B25" s="176" t="s">
        <v>5</v>
      </c>
      <c r="C25" s="232" t="s">
        <v>6</v>
      </c>
      <c r="D25" s="233"/>
      <c r="E25" s="236" t="s">
        <v>34</v>
      </c>
      <c r="F25" s="232" t="s">
        <v>33</v>
      </c>
      <c r="G25" s="173"/>
      <c r="H25" s="232" t="s">
        <v>35</v>
      </c>
      <c r="I25" s="249" t="s">
        <v>7</v>
      </c>
      <c r="J25" s="173"/>
      <c r="K25" s="232" t="s">
        <v>48</v>
      </c>
      <c r="L25" s="173"/>
      <c r="M25" s="252" t="s">
        <v>44</v>
      </c>
      <c r="N25" s="175" t="s">
        <v>8</v>
      </c>
      <c r="O25" s="116"/>
      <c r="P25" s="116"/>
      <c r="Q25" s="116"/>
      <c r="R25" s="254" t="s">
        <v>11</v>
      </c>
      <c r="S25" s="255"/>
      <c r="T25" s="4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</row>
    <row r="26" spans="1:59" s="2" customFormat="1" ht="21" customHeight="1">
      <c r="A26" s="231"/>
      <c r="B26" s="116"/>
      <c r="C26" s="234"/>
      <c r="D26" s="235"/>
      <c r="E26" s="237"/>
      <c r="F26" s="234"/>
      <c r="G26" s="175"/>
      <c r="H26" s="234"/>
      <c r="I26" s="250"/>
      <c r="J26" s="251"/>
      <c r="K26" s="234"/>
      <c r="L26" s="175"/>
      <c r="M26" s="253"/>
      <c r="N26" s="256" t="s">
        <v>9</v>
      </c>
      <c r="O26" s="175"/>
      <c r="P26" s="257" t="s">
        <v>10</v>
      </c>
      <c r="Q26" s="258"/>
      <c r="R26" s="234"/>
      <c r="S26" s="175"/>
      <c r="T26" s="4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9" t="s">
        <v>118</v>
      </c>
      <c r="AO26" s="33"/>
      <c r="AP26" s="33"/>
      <c r="AQ26" s="39" t="s">
        <v>119</v>
      </c>
      <c r="AR26" s="33"/>
      <c r="AS26" s="33"/>
      <c r="AT26" s="39" t="s">
        <v>120</v>
      </c>
      <c r="AU26" s="33"/>
      <c r="AV26" s="33"/>
      <c r="AW26" s="39" t="s">
        <v>121</v>
      </c>
      <c r="AX26" s="33"/>
      <c r="AY26" s="33"/>
      <c r="AZ26" s="39" t="s">
        <v>122</v>
      </c>
      <c r="BA26" s="33"/>
      <c r="BB26" s="33"/>
      <c r="BC26" s="39" t="s">
        <v>123</v>
      </c>
      <c r="BD26" s="33"/>
      <c r="BE26" s="33"/>
      <c r="BF26" s="39" t="s">
        <v>124</v>
      </c>
      <c r="BG26" s="33"/>
    </row>
    <row r="27" spans="1:59" s="2" customFormat="1" ht="15" customHeight="1">
      <c r="A27" s="128" t="s">
        <v>17</v>
      </c>
      <c r="B27" s="262" t="s">
        <v>22</v>
      </c>
      <c r="C27" s="263"/>
      <c r="D27" s="264"/>
      <c r="E27" s="267" t="s">
        <v>19</v>
      </c>
      <c r="F27" s="263"/>
      <c r="G27" s="269"/>
      <c r="H27" s="263" t="s">
        <v>19</v>
      </c>
      <c r="I27" s="270"/>
      <c r="J27" s="271"/>
      <c r="K27" s="263"/>
      <c r="L27" s="269"/>
      <c r="M27" s="272" t="s">
        <v>19</v>
      </c>
      <c r="N27" s="285"/>
      <c r="O27" s="269"/>
      <c r="P27" s="263" t="s">
        <v>19</v>
      </c>
      <c r="Q27" s="269"/>
      <c r="R27" s="263"/>
      <c r="S27" s="269"/>
      <c r="T27" s="4"/>
      <c r="U27" s="261" t="s">
        <v>129</v>
      </c>
      <c r="V27" s="261"/>
      <c r="W27" s="259">
        <f>AN27+AQ27+AT27+AW27+AZ27+BC27+BF27</f>
        <v>0</v>
      </c>
      <c r="X27" s="259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261" t="s">
        <v>129</v>
      </c>
      <c r="AJ27" s="261"/>
      <c r="AK27" s="261"/>
      <c r="AL27" s="261"/>
      <c r="AM27" s="33"/>
      <c r="AN27" s="259">
        <f>AN23-AN22</f>
        <v>0</v>
      </c>
      <c r="AO27" s="259"/>
      <c r="AP27" s="33"/>
      <c r="AQ27" s="259">
        <f>AQ23-AQ22</f>
        <v>0</v>
      </c>
      <c r="AR27" s="259"/>
      <c r="AS27" s="33"/>
      <c r="AT27" s="259">
        <f>AT23-AT22</f>
        <v>0</v>
      </c>
      <c r="AU27" s="259"/>
      <c r="AV27" s="33"/>
      <c r="AW27" s="259">
        <f>AW23-AW22</f>
        <v>0</v>
      </c>
      <c r="AX27" s="259"/>
      <c r="AY27" s="33"/>
      <c r="AZ27" s="259">
        <f>AZ23-AZ22</f>
        <v>0</v>
      </c>
      <c r="BA27" s="259"/>
      <c r="BB27" s="33"/>
      <c r="BC27" s="259">
        <f>BC23-BC22</f>
        <v>0</v>
      </c>
      <c r="BD27" s="259"/>
      <c r="BE27" s="33"/>
      <c r="BF27" s="259">
        <f>BF23-BF22</f>
        <v>0</v>
      </c>
      <c r="BG27" s="259"/>
    </row>
    <row r="28" spans="1:59" s="2" customFormat="1" ht="15" customHeight="1">
      <c r="A28" s="108"/>
      <c r="B28" s="158"/>
      <c r="C28" s="265"/>
      <c r="D28" s="266"/>
      <c r="E28" s="268"/>
      <c r="F28" s="265"/>
      <c r="G28" s="157"/>
      <c r="H28" s="265"/>
      <c r="I28" s="270"/>
      <c r="J28" s="271"/>
      <c r="K28" s="265"/>
      <c r="L28" s="157"/>
      <c r="M28" s="273"/>
      <c r="N28" s="286"/>
      <c r="O28" s="157"/>
      <c r="P28" s="265"/>
      <c r="Q28" s="157"/>
      <c r="R28" s="265"/>
      <c r="S28" s="157"/>
      <c r="T28" s="4"/>
      <c r="U28" s="260" t="s">
        <v>130</v>
      </c>
      <c r="V28" s="260"/>
      <c r="W28" s="259">
        <f>AN28+AQ28+AT28+AW28+AZ28+BC28+BF28</f>
        <v>0</v>
      </c>
      <c r="X28" s="259"/>
      <c r="Y28" s="33"/>
      <c r="Z28" s="33"/>
      <c r="AA28" s="33"/>
      <c r="AB28" s="75"/>
      <c r="AC28" s="75"/>
      <c r="AD28" s="75"/>
      <c r="AE28" s="75"/>
      <c r="AF28" s="75"/>
      <c r="AG28" s="33"/>
      <c r="AH28" s="33"/>
      <c r="AI28" s="260" t="s">
        <v>130</v>
      </c>
      <c r="AJ28" s="260"/>
      <c r="AK28" s="260"/>
      <c r="AL28" s="260"/>
      <c r="AM28" s="33"/>
      <c r="AN28" s="259">
        <v>0</v>
      </c>
      <c r="AO28" s="259"/>
      <c r="AP28" s="33"/>
      <c r="AQ28" s="259">
        <f>IF(AQ22&gt;0,AQ22-AQ21,0)</f>
        <v>0</v>
      </c>
      <c r="AR28" s="259"/>
      <c r="AS28" s="33"/>
      <c r="AT28" s="259">
        <f>IF(AT22&gt;0,AT22-AT21,0)</f>
        <v>0</v>
      </c>
      <c r="AU28" s="259"/>
      <c r="AV28" s="33"/>
      <c r="AW28" s="259">
        <f>IF(AW22&gt;0,AW22-AW21,0)</f>
        <v>0</v>
      </c>
      <c r="AX28" s="259"/>
      <c r="AY28" s="33"/>
      <c r="AZ28" s="259">
        <f>IF(AZ22&gt;0,AZ22-AZ21,0)</f>
        <v>0</v>
      </c>
      <c r="BA28" s="259"/>
      <c r="BB28" s="33"/>
      <c r="BC28" s="259">
        <f>IF(BC22&gt;0,BC22-BC21,0)</f>
        <v>0</v>
      </c>
      <c r="BD28" s="259"/>
      <c r="BE28" s="33"/>
      <c r="BF28" s="259">
        <f>IF(BF22&gt;0,BF22-BF21,0)</f>
        <v>0</v>
      </c>
      <c r="BG28" s="259"/>
    </row>
    <row r="29" spans="1:59" s="2" customFormat="1" ht="15" customHeight="1">
      <c r="A29" s="128" t="s">
        <v>20</v>
      </c>
      <c r="B29" s="262" t="s">
        <v>22</v>
      </c>
      <c r="C29" s="263"/>
      <c r="D29" s="264"/>
      <c r="E29" s="267" t="s">
        <v>19</v>
      </c>
      <c r="F29" s="263"/>
      <c r="G29" s="269"/>
      <c r="H29" s="263" t="s">
        <v>19</v>
      </c>
      <c r="I29" s="270"/>
      <c r="J29" s="271"/>
      <c r="K29" s="263"/>
      <c r="L29" s="269"/>
      <c r="M29" s="272" t="s">
        <v>19</v>
      </c>
      <c r="N29" s="285"/>
      <c r="O29" s="269"/>
      <c r="P29" s="263" t="s">
        <v>19</v>
      </c>
      <c r="Q29" s="269"/>
      <c r="R29" s="263"/>
      <c r="S29" s="269"/>
      <c r="T29" s="4"/>
      <c r="U29" s="260" t="s">
        <v>131</v>
      </c>
      <c r="V29" s="260"/>
      <c r="W29" s="259">
        <f>AN29+AQ29+AT29+AW29+AZ29+BC29+BF29</f>
        <v>0</v>
      </c>
      <c r="X29" s="259"/>
      <c r="Y29" s="33"/>
      <c r="Z29" s="33"/>
      <c r="AA29" s="33"/>
      <c r="AB29" s="75"/>
      <c r="AC29" s="75"/>
      <c r="AD29" s="75"/>
      <c r="AE29" s="47"/>
      <c r="AF29" s="47"/>
      <c r="AG29" s="33"/>
      <c r="AH29" s="33"/>
      <c r="AI29" s="260" t="s">
        <v>131</v>
      </c>
      <c r="AJ29" s="260"/>
      <c r="AK29" s="260"/>
      <c r="AL29" s="260"/>
      <c r="AM29" s="33"/>
      <c r="AN29" s="259">
        <f>IF(AN23&gt;0,AN24-AN23,0)</f>
        <v>0</v>
      </c>
      <c r="AO29" s="259"/>
      <c r="AP29" s="33"/>
      <c r="AQ29" s="259">
        <v>0</v>
      </c>
      <c r="AR29" s="259"/>
      <c r="AS29" s="33"/>
      <c r="AT29" s="259">
        <f>IF(AT23&gt;0,AT24-AT23,AT24-AT21)</f>
        <v>0</v>
      </c>
      <c r="AU29" s="259"/>
      <c r="AV29" s="33"/>
      <c r="AW29" s="259">
        <f>IF(AW23&gt;0,AW24-AW23,AW24-AW21)</f>
        <v>0</v>
      </c>
      <c r="AX29" s="259"/>
      <c r="AY29" s="33"/>
      <c r="AZ29" s="259">
        <f>IF(AZ23&gt;0,AZ24-AZ23,AZ24-AZ21)</f>
        <v>0</v>
      </c>
      <c r="BA29" s="259"/>
      <c r="BB29" s="33"/>
      <c r="BC29" s="259">
        <f>IF(BC23&gt;0,BC24-BC23,BC24-BC21)</f>
        <v>0</v>
      </c>
      <c r="BD29" s="259"/>
      <c r="BE29" s="33"/>
      <c r="BF29" s="259">
        <f>IF(BF23&gt;0,BF24-BF23,BF24-BF21)</f>
        <v>0</v>
      </c>
      <c r="BG29" s="259"/>
    </row>
    <row r="30" spans="1:59" s="2" customFormat="1" ht="15" customHeight="1" thickBot="1">
      <c r="A30" s="108"/>
      <c r="B30" s="158"/>
      <c r="C30" s="265"/>
      <c r="D30" s="266"/>
      <c r="E30" s="268"/>
      <c r="F30" s="265"/>
      <c r="G30" s="157"/>
      <c r="H30" s="265"/>
      <c r="I30" s="270"/>
      <c r="J30" s="271"/>
      <c r="K30" s="265"/>
      <c r="L30" s="157"/>
      <c r="M30" s="273"/>
      <c r="N30" s="286"/>
      <c r="O30" s="157"/>
      <c r="P30" s="265"/>
      <c r="Q30" s="157"/>
      <c r="R30" s="265"/>
      <c r="S30" s="157"/>
      <c r="T30" s="4"/>
      <c r="U30" s="261" t="s">
        <v>132</v>
      </c>
      <c r="V30" s="261"/>
      <c r="W30" s="259">
        <f>AN30+AQ30+AT30+AW30+AZ30+BC30+BF30</f>
        <v>0</v>
      </c>
      <c r="X30" s="259"/>
      <c r="Y30" s="33"/>
      <c r="Z30" s="33"/>
      <c r="AA30" s="33"/>
      <c r="AB30" s="48">
        <f>Z31*24</f>
        <v>0</v>
      </c>
      <c r="AC30" s="33"/>
      <c r="AD30" s="33"/>
      <c r="AE30" s="33"/>
      <c r="AF30" s="33"/>
      <c r="AG30" s="33"/>
      <c r="AH30" s="33"/>
      <c r="AI30" s="261" t="s">
        <v>132</v>
      </c>
      <c r="AJ30" s="261"/>
      <c r="AK30" s="261"/>
      <c r="AL30" s="261"/>
      <c r="AM30" s="33"/>
      <c r="AN30" s="274">
        <v>0</v>
      </c>
      <c r="AO30" s="274"/>
      <c r="AP30" s="33"/>
      <c r="AQ30" s="274">
        <v>0</v>
      </c>
      <c r="AR30" s="274"/>
      <c r="AS30" s="33"/>
      <c r="AT30" s="274"/>
      <c r="AU30" s="274"/>
      <c r="AV30" s="33"/>
      <c r="AW30" s="274"/>
      <c r="AX30" s="274"/>
      <c r="AY30" s="33"/>
      <c r="AZ30" s="274"/>
      <c r="BA30" s="274"/>
      <c r="BB30" s="33"/>
      <c r="BC30" s="274"/>
      <c r="BD30" s="274"/>
      <c r="BE30" s="33"/>
      <c r="BF30" s="274"/>
      <c r="BG30" s="274"/>
    </row>
    <row r="31" spans="1:59" s="2" customFormat="1" ht="15" customHeight="1" thickTop="1" thickBot="1">
      <c r="A31" s="128" t="s">
        <v>42</v>
      </c>
      <c r="B31" s="262" t="s">
        <v>22</v>
      </c>
      <c r="C31" s="263"/>
      <c r="D31" s="264"/>
      <c r="E31" s="267" t="s">
        <v>19</v>
      </c>
      <c r="F31" s="263"/>
      <c r="G31" s="269"/>
      <c r="H31" s="263" t="s">
        <v>19</v>
      </c>
      <c r="I31" s="270"/>
      <c r="J31" s="271"/>
      <c r="K31" s="263"/>
      <c r="L31" s="269"/>
      <c r="M31" s="272" t="s">
        <v>19</v>
      </c>
      <c r="N31" s="285"/>
      <c r="O31" s="269"/>
      <c r="P31" s="263" t="s">
        <v>19</v>
      </c>
      <c r="Q31" s="269"/>
      <c r="R31" s="263"/>
      <c r="S31" s="269"/>
      <c r="T31" s="4"/>
      <c r="U31" s="261" t="s">
        <v>133</v>
      </c>
      <c r="V31" s="261"/>
      <c r="W31" s="259">
        <f>SUM(W27:X30)</f>
        <v>0</v>
      </c>
      <c r="X31" s="259"/>
      <c r="Y31" s="33"/>
      <c r="Z31" s="275">
        <f>FLOOR(W31+"0:30","1:00")</f>
        <v>0</v>
      </c>
      <c r="AA31" s="276"/>
      <c r="AB31" s="49"/>
      <c r="AC31" s="277"/>
      <c r="AD31" s="278"/>
      <c r="AE31" s="33"/>
      <c r="AF31" s="50"/>
      <c r="AG31" s="50"/>
      <c r="AH31" s="33"/>
      <c r="AI31" s="261" t="s">
        <v>133</v>
      </c>
      <c r="AJ31" s="261"/>
      <c r="AK31" s="261"/>
      <c r="AL31" s="261"/>
      <c r="AM31" s="33"/>
      <c r="AN31" s="259">
        <v>0</v>
      </c>
      <c r="AO31" s="259"/>
      <c r="AP31" s="33"/>
      <c r="AQ31" s="259">
        <v>0</v>
      </c>
      <c r="AR31" s="259"/>
      <c r="AS31" s="33"/>
      <c r="AT31" s="259">
        <f>SUM(AT27:AU30)</f>
        <v>0</v>
      </c>
      <c r="AU31" s="259"/>
      <c r="AV31" s="33"/>
      <c r="AW31" s="259">
        <f>SUM(AW27:AX30)</f>
        <v>0</v>
      </c>
      <c r="AX31" s="259"/>
      <c r="AY31" s="33"/>
      <c r="AZ31" s="259">
        <f>SUM(AZ27:BA30)</f>
        <v>0</v>
      </c>
      <c r="BA31" s="259"/>
      <c r="BB31" s="33"/>
      <c r="BC31" s="259">
        <f>SUM(BC27:BD30)</f>
        <v>0</v>
      </c>
      <c r="BD31" s="259"/>
      <c r="BE31" s="33"/>
      <c r="BF31" s="259">
        <f>SUM(BF27:BG30)</f>
        <v>0</v>
      </c>
      <c r="BG31" s="259"/>
    </row>
    <row r="32" spans="1:59" s="2" customFormat="1" ht="15" customHeight="1" thickTop="1">
      <c r="A32" s="108"/>
      <c r="B32" s="158"/>
      <c r="C32" s="265"/>
      <c r="D32" s="266"/>
      <c r="E32" s="268"/>
      <c r="F32" s="265"/>
      <c r="G32" s="157"/>
      <c r="H32" s="265"/>
      <c r="I32" s="270"/>
      <c r="J32" s="271"/>
      <c r="K32" s="265"/>
      <c r="L32" s="157"/>
      <c r="M32" s="273"/>
      <c r="N32" s="286"/>
      <c r="O32" s="157"/>
      <c r="P32" s="265"/>
      <c r="Q32" s="157"/>
      <c r="R32" s="265"/>
      <c r="S32" s="157"/>
      <c r="T32" s="4"/>
      <c r="U32" s="279"/>
      <c r="V32" s="279"/>
      <c r="W32" s="279"/>
      <c r="X32" s="279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9" t="s">
        <v>118</v>
      </c>
      <c r="AO32" s="33"/>
      <c r="AP32" s="33"/>
      <c r="AQ32" s="39" t="s">
        <v>119</v>
      </c>
      <c r="AR32" s="33"/>
      <c r="AS32" s="33"/>
      <c r="AT32" s="39" t="s">
        <v>120</v>
      </c>
      <c r="AU32" s="33"/>
      <c r="AV32" s="33"/>
      <c r="AW32" s="39" t="s">
        <v>121</v>
      </c>
      <c r="AX32" s="33"/>
      <c r="AY32" s="33"/>
      <c r="AZ32" s="39" t="s">
        <v>122</v>
      </c>
      <c r="BA32" s="33"/>
      <c r="BB32" s="33"/>
      <c r="BC32" s="39" t="s">
        <v>123</v>
      </c>
      <c r="BD32" s="33"/>
      <c r="BE32" s="33"/>
      <c r="BF32" s="39" t="s">
        <v>124</v>
      </c>
      <c r="BG32" s="33"/>
    </row>
    <row r="33" spans="1:59" s="2" customFormat="1" ht="15" customHeight="1">
      <c r="A33" s="128" t="s">
        <v>43</v>
      </c>
      <c r="B33" s="262" t="s">
        <v>22</v>
      </c>
      <c r="C33" s="263"/>
      <c r="D33" s="264"/>
      <c r="E33" s="267" t="s">
        <v>19</v>
      </c>
      <c r="F33" s="263"/>
      <c r="G33" s="269"/>
      <c r="H33" s="263" t="s">
        <v>19</v>
      </c>
      <c r="I33" s="270"/>
      <c r="J33" s="271"/>
      <c r="K33" s="263"/>
      <c r="L33" s="269"/>
      <c r="M33" s="272" t="s">
        <v>19</v>
      </c>
      <c r="N33" s="285"/>
      <c r="O33" s="269"/>
      <c r="P33" s="263" t="s">
        <v>19</v>
      </c>
      <c r="Q33" s="269"/>
      <c r="R33" s="263"/>
      <c r="S33" s="269"/>
      <c r="T33" s="4"/>
      <c r="U33" s="261" t="s">
        <v>129</v>
      </c>
      <c r="V33" s="261"/>
      <c r="W33" s="287">
        <f>AN33+AQ33+AT33+AW33+AZ33+BC33+BF33</f>
        <v>0</v>
      </c>
      <c r="X33" s="261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261" t="s">
        <v>129</v>
      </c>
      <c r="AJ33" s="261"/>
      <c r="AK33" s="261"/>
      <c r="AL33" s="261"/>
      <c r="AM33" s="33"/>
      <c r="AN33" s="287">
        <f>AN41-AN40</f>
        <v>0</v>
      </c>
      <c r="AO33" s="261"/>
      <c r="AP33" s="33"/>
      <c r="AQ33" s="287">
        <v>0</v>
      </c>
      <c r="AR33" s="261"/>
      <c r="AS33" s="33"/>
      <c r="AT33" s="287">
        <f>AT41-AT40</f>
        <v>0</v>
      </c>
      <c r="AU33" s="261"/>
      <c r="AV33" s="33"/>
      <c r="AW33" s="287">
        <f>AW41-AW40</f>
        <v>0</v>
      </c>
      <c r="AX33" s="261"/>
      <c r="AY33" s="33"/>
      <c r="AZ33" s="287">
        <f>AZ41-AZ40</f>
        <v>0</v>
      </c>
      <c r="BA33" s="261"/>
      <c r="BB33" s="33"/>
      <c r="BC33" s="287">
        <f>BC41-BC40</f>
        <v>0</v>
      </c>
      <c r="BD33" s="261"/>
      <c r="BE33" s="33"/>
      <c r="BF33" s="287">
        <f>BF41-BF40</f>
        <v>0</v>
      </c>
      <c r="BG33" s="261"/>
    </row>
    <row r="34" spans="1:59" s="2" customFormat="1" ht="15" customHeight="1" thickBot="1">
      <c r="A34" s="107"/>
      <c r="B34" s="280"/>
      <c r="C34" s="134"/>
      <c r="D34" s="281"/>
      <c r="E34" s="282"/>
      <c r="F34" s="134"/>
      <c r="G34" s="283"/>
      <c r="H34" s="134"/>
      <c r="I34" s="284"/>
      <c r="J34" s="269"/>
      <c r="K34" s="265"/>
      <c r="L34" s="157"/>
      <c r="M34" s="288"/>
      <c r="N34" s="286"/>
      <c r="O34" s="157"/>
      <c r="P34" s="265"/>
      <c r="Q34" s="157"/>
      <c r="R34" s="265"/>
      <c r="S34" s="157"/>
      <c r="T34" s="4"/>
      <c r="U34" s="260" t="s">
        <v>130</v>
      </c>
      <c r="V34" s="260"/>
      <c r="W34" s="287">
        <f>AN34+AQ34+AT34+AW34+AZ34+BC34+BF34</f>
        <v>0</v>
      </c>
      <c r="X34" s="261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260" t="s">
        <v>130</v>
      </c>
      <c r="AJ34" s="260"/>
      <c r="AK34" s="260"/>
      <c r="AL34" s="260"/>
      <c r="AM34" s="33"/>
      <c r="AN34" s="287">
        <f>IF(AN40&gt;0,AN40-AN39,AN42-AN39)</f>
        <v>0</v>
      </c>
      <c r="AO34" s="261"/>
      <c r="AP34" s="33"/>
      <c r="AQ34" s="287">
        <f>IF(AQ40&gt;0,AQ40-AQ39,0)</f>
        <v>0</v>
      </c>
      <c r="AR34" s="261"/>
      <c r="AS34" s="33"/>
      <c r="AT34" s="287">
        <f>IF(AT40&gt;0,AT40-AT39,0)</f>
        <v>0</v>
      </c>
      <c r="AU34" s="261"/>
      <c r="AV34" s="33"/>
      <c r="AW34" s="287">
        <f>IF(AW40&gt;0,AW40-AW39,0)</f>
        <v>0</v>
      </c>
      <c r="AX34" s="261"/>
      <c r="AY34" s="33"/>
      <c r="AZ34" s="287">
        <f>IF(AZ40&gt;0,AZ40-AZ39,0)</f>
        <v>0</v>
      </c>
      <c r="BA34" s="261"/>
      <c r="BB34" s="33"/>
      <c r="BC34" s="287">
        <f>IF(BC40&gt;0,BC40-BC39,0)</f>
        <v>0</v>
      </c>
      <c r="BD34" s="261"/>
      <c r="BE34" s="33"/>
      <c r="BF34" s="287">
        <f>IF(BF40&gt;0,BF40-BF39,0)</f>
        <v>0</v>
      </c>
      <c r="BG34" s="261"/>
    </row>
    <row r="35" spans="1:59" s="2" customFormat="1" ht="26.1" customHeight="1" thickTop="1" thickBot="1">
      <c r="A35" s="486" t="s">
        <v>163</v>
      </c>
      <c r="B35" s="315"/>
      <c r="C35" s="315"/>
      <c r="D35" s="315"/>
      <c r="E35" s="315"/>
      <c r="F35" s="315"/>
      <c r="G35" s="315"/>
      <c r="H35" s="315"/>
      <c r="I35" s="315"/>
      <c r="J35" s="315"/>
      <c r="K35" s="315"/>
      <c r="L35" s="487"/>
      <c r="M35" s="72" t="s">
        <v>106</v>
      </c>
      <c r="N35" s="488" t="s">
        <v>94</v>
      </c>
      <c r="O35" s="488"/>
      <c r="P35" s="488"/>
      <c r="Q35" s="73" t="s">
        <v>105</v>
      </c>
      <c r="R35" s="73"/>
      <c r="S35" s="74"/>
      <c r="T35" s="32"/>
      <c r="U35" s="260" t="s">
        <v>131</v>
      </c>
      <c r="V35" s="260"/>
      <c r="W35" s="287">
        <f>AN35+AQ35+AT35+AW35+AZ35+BC35+BF35</f>
        <v>0</v>
      </c>
      <c r="X35" s="261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260" t="s">
        <v>131</v>
      </c>
      <c r="AJ35" s="260"/>
      <c r="AK35" s="260"/>
      <c r="AL35" s="260"/>
      <c r="AM35" s="33"/>
      <c r="AN35" s="287">
        <f>IF(AN41&gt;0,AN42-AN41,0)</f>
        <v>0</v>
      </c>
      <c r="AO35" s="261"/>
      <c r="AP35" s="33"/>
      <c r="AQ35" s="287">
        <v>0</v>
      </c>
      <c r="AR35" s="261"/>
      <c r="AS35" s="33"/>
      <c r="AT35" s="287">
        <f>IF(AT41&gt;0,AT42-AT41,AT42-AT39)</f>
        <v>0</v>
      </c>
      <c r="AU35" s="261"/>
      <c r="AV35" s="33"/>
      <c r="AW35" s="287">
        <f>IF(AW41&gt;0,AW42-AW41,AW42-AW39)</f>
        <v>0</v>
      </c>
      <c r="AX35" s="261"/>
      <c r="AY35" s="33"/>
      <c r="AZ35" s="287">
        <f>IF(AZ41&gt;0,AZ42-AZ41,AZ42-AZ39)</f>
        <v>0</v>
      </c>
      <c r="BA35" s="261"/>
      <c r="BB35" s="33"/>
      <c r="BC35" s="287">
        <f>IF(BC41&gt;0,BC42-BC41,BC42-BC39)</f>
        <v>0</v>
      </c>
      <c r="BD35" s="261"/>
      <c r="BE35" s="33"/>
      <c r="BF35" s="287">
        <f>IF(BF41&gt;0,BF42-BF41,BF42-BF39)</f>
        <v>0</v>
      </c>
      <c r="BG35" s="261"/>
    </row>
    <row r="36" spans="1:59" s="2" customFormat="1" ht="26.1" customHeight="1" thickTop="1">
      <c r="A36" s="289" t="s">
        <v>45</v>
      </c>
      <c r="B36" s="290"/>
      <c r="C36" s="291"/>
      <c r="D36" s="295" t="s">
        <v>154</v>
      </c>
      <c r="E36" s="296"/>
      <c r="F36" s="296"/>
      <c r="G36" s="296"/>
      <c r="H36" s="296"/>
      <c r="I36" s="296"/>
      <c r="J36" s="296"/>
      <c r="K36" s="296"/>
      <c r="L36" s="297"/>
      <c r="M36" s="298" t="s">
        <v>12</v>
      </c>
      <c r="N36" s="299"/>
      <c r="O36" s="300"/>
      <c r="P36" s="134" t="s">
        <v>13</v>
      </c>
      <c r="Q36" s="92"/>
      <c r="R36" s="92"/>
      <c r="S36" s="283"/>
      <c r="T36" s="4"/>
      <c r="U36" s="261" t="s">
        <v>134</v>
      </c>
      <c r="V36" s="261"/>
      <c r="W36" s="287">
        <f>SUM(W33:X35)</f>
        <v>0</v>
      </c>
      <c r="X36" s="261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261" t="s">
        <v>134</v>
      </c>
      <c r="AJ36" s="261"/>
      <c r="AK36" s="261"/>
      <c r="AL36" s="261"/>
      <c r="AM36" s="33"/>
      <c r="AN36" s="301">
        <f>SUM(AN33:AO35)</f>
        <v>0</v>
      </c>
      <c r="AO36" s="302"/>
      <c r="AP36" s="33"/>
      <c r="AQ36" s="301">
        <v>0</v>
      </c>
      <c r="AR36" s="302"/>
      <c r="AS36" s="33"/>
      <c r="AT36" s="301">
        <f>SUM(AT33:AU35)</f>
        <v>0</v>
      </c>
      <c r="AU36" s="302"/>
      <c r="AV36" s="33"/>
      <c r="AW36" s="301">
        <f>SUM(AW33:AX35)</f>
        <v>0</v>
      </c>
      <c r="AX36" s="302"/>
      <c r="AY36" s="33"/>
      <c r="AZ36" s="301">
        <f>SUM(AZ33:BA35)</f>
        <v>0</v>
      </c>
      <c r="BA36" s="302"/>
      <c r="BB36" s="33"/>
      <c r="BC36" s="301">
        <f>SUM(BC33:BD35)</f>
        <v>0</v>
      </c>
      <c r="BD36" s="302"/>
      <c r="BE36" s="33"/>
      <c r="BF36" s="301">
        <f>SUM(BF33:BG35)</f>
        <v>0</v>
      </c>
      <c r="BG36" s="302"/>
    </row>
    <row r="37" spans="1:59" s="2" customFormat="1" ht="26.1" customHeight="1" thickBot="1">
      <c r="A37" s="292"/>
      <c r="B37" s="293"/>
      <c r="C37" s="294"/>
      <c r="D37" s="303" t="s">
        <v>155</v>
      </c>
      <c r="E37" s="304"/>
      <c r="F37" s="304"/>
      <c r="G37" s="304"/>
      <c r="H37" s="304"/>
      <c r="I37" s="304"/>
      <c r="J37" s="304"/>
      <c r="K37" s="304"/>
      <c r="L37" s="305"/>
      <c r="M37" s="306"/>
      <c r="N37" s="307"/>
      <c r="O37" s="308"/>
      <c r="P37" s="306"/>
      <c r="Q37" s="307"/>
      <c r="R37" s="307"/>
      <c r="S37" s="309"/>
      <c r="T37" s="4"/>
      <c r="U37" s="33"/>
      <c r="V37" s="33"/>
      <c r="W37" s="33"/>
      <c r="X37" s="33"/>
      <c r="Y37" s="33"/>
      <c r="Z37" s="39" t="s">
        <v>135</v>
      </c>
      <c r="AA37" s="39"/>
      <c r="AB37" s="39" t="s">
        <v>136</v>
      </c>
      <c r="AC37" s="39" t="s">
        <v>137</v>
      </c>
      <c r="AD37" s="39"/>
      <c r="AE37" s="39" t="s">
        <v>138</v>
      </c>
      <c r="AF37" s="39"/>
      <c r="AG37" s="39"/>
      <c r="AH37" s="33"/>
      <c r="AI37" s="310" t="s">
        <v>148</v>
      </c>
      <c r="AJ37" s="311"/>
      <c r="AK37" s="311"/>
      <c r="AL37" s="311"/>
      <c r="AM37" s="33"/>
      <c r="AN37" s="312">
        <v>42688</v>
      </c>
      <c r="AO37" s="313"/>
      <c r="AP37" s="33"/>
      <c r="AQ37" s="312">
        <v>42689</v>
      </c>
      <c r="AR37" s="313"/>
      <c r="AS37" s="33"/>
      <c r="AT37" s="312"/>
      <c r="AU37" s="313"/>
      <c r="AV37" s="33"/>
      <c r="AW37" s="312"/>
      <c r="AX37" s="313"/>
      <c r="AY37" s="33"/>
      <c r="AZ37" s="312"/>
      <c r="BA37" s="313"/>
      <c r="BB37" s="33"/>
      <c r="BC37" s="312"/>
      <c r="BD37" s="313"/>
      <c r="BE37" s="33"/>
      <c r="BF37" s="312"/>
      <c r="BG37" s="313"/>
    </row>
    <row r="38" spans="1:59" s="2" customFormat="1" ht="26.1" customHeight="1" thickTop="1" thickBot="1">
      <c r="A38" s="314" t="s">
        <v>46</v>
      </c>
      <c r="B38" s="315"/>
      <c r="C38" s="316"/>
      <c r="D38" s="317" t="s">
        <v>154</v>
      </c>
      <c r="E38" s="318"/>
      <c r="F38" s="318"/>
      <c r="G38" s="318"/>
      <c r="H38" s="318"/>
      <c r="I38" s="318"/>
      <c r="J38" s="318"/>
      <c r="K38" s="319"/>
      <c r="L38" s="320"/>
      <c r="M38" s="321"/>
      <c r="N38" s="322"/>
      <c r="O38" s="323"/>
      <c r="P38" s="321"/>
      <c r="Q38" s="322"/>
      <c r="R38" s="322"/>
      <c r="S38" s="323"/>
      <c r="T38" s="4"/>
      <c r="U38" s="324" t="s">
        <v>117</v>
      </c>
      <c r="V38" s="325"/>
      <c r="W38" s="326">
        <f>AN18+AN19+AQ18+AQ19+AT18+AT19+AW18+AW19+AZ18+AZ19+BC18+BC19+BF18+BF19</f>
        <v>0</v>
      </c>
      <c r="X38" s="327"/>
      <c r="Y38" s="33"/>
      <c r="Z38" s="51">
        <f>HOUR(W38)</f>
        <v>0</v>
      </c>
      <c r="AA38" s="39"/>
      <c r="AB38" s="51">
        <f>MINUTE(W38)</f>
        <v>0</v>
      </c>
      <c r="AC38" s="52">
        <f>ROUND(AB38/60,2)</f>
        <v>0</v>
      </c>
      <c r="AD38" s="33"/>
      <c r="AE38" s="328">
        <f>Z38+AC38</f>
        <v>0</v>
      </c>
      <c r="AF38" s="329"/>
      <c r="AG38" s="33"/>
      <c r="AH38" s="33"/>
      <c r="AI38" s="39"/>
      <c r="AJ38"/>
      <c r="AK38"/>
      <c r="AL38"/>
      <c r="AM38"/>
      <c r="AN38" s="39" t="s">
        <v>118</v>
      </c>
      <c r="AO38" s="33"/>
      <c r="AP38" s="33"/>
      <c r="AQ38" s="39" t="s">
        <v>119</v>
      </c>
      <c r="AR38" s="33"/>
      <c r="AS38" s="33"/>
      <c r="AT38" s="39" t="s">
        <v>120</v>
      </c>
      <c r="AU38" s="33"/>
      <c r="AV38" s="33"/>
      <c r="AW38" s="39" t="s">
        <v>121</v>
      </c>
      <c r="AX38" s="33"/>
      <c r="AY38" s="33"/>
      <c r="AZ38" s="39" t="s">
        <v>122</v>
      </c>
      <c r="BA38" s="33"/>
      <c r="BB38" s="33"/>
      <c r="BC38" s="39" t="s">
        <v>123</v>
      </c>
      <c r="BD38" s="33"/>
      <c r="BE38" s="33"/>
      <c r="BF38" s="39" t="s">
        <v>124</v>
      </c>
      <c r="BG38" s="33"/>
    </row>
    <row r="39" spans="1:59" s="2" customFormat="1" ht="26.1" customHeight="1" thickTop="1">
      <c r="A39" s="371" t="s">
        <v>47</v>
      </c>
      <c r="B39" s="372"/>
      <c r="C39" s="373"/>
      <c r="D39" s="346"/>
      <c r="E39" s="347"/>
      <c r="F39" s="347"/>
      <c r="G39" s="347"/>
      <c r="H39" s="347"/>
      <c r="I39" s="347"/>
      <c r="J39" s="348"/>
      <c r="K39" s="349" t="s">
        <v>14</v>
      </c>
      <c r="L39" s="350"/>
      <c r="M39" s="350"/>
      <c r="N39" s="351"/>
      <c r="O39" s="352" t="s">
        <v>15</v>
      </c>
      <c r="P39" s="350"/>
      <c r="Q39" s="350"/>
      <c r="R39" s="350"/>
      <c r="S39" s="351"/>
      <c r="T39" s="4"/>
      <c r="U39" s="353" t="s">
        <v>139</v>
      </c>
      <c r="V39" s="354"/>
      <c r="W39" s="355" t="e">
        <f>ROUND(AC5*$W$40*$AE$38,0)</f>
        <v>#N/A</v>
      </c>
      <c r="X39" s="356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43" t="s">
        <v>140</v>
      </c>
      <c r="AJ39" s="345"/>
      <c r="AK39" s="345"/>
      <c r="AL39" s="345"/>
      <c r="AM39" s="33"/>
      <c r="AN39" s="330">
        <v>0</v>
      </c>
      <c r="AO39" s="331"/>
      <c r="AP39" s="33"/>
      <c r="AQ39" s="330">
        <v>0</v>
      </c>
      <c r="AR39" s="331"/>
      <c r="AS39" s="33"/>
      <c r="AT39" s="330"/>
      <c r="AU39" s="331"/>
      <c r="AV39" s="33"/>
      <c r="AW39" s="330"/>
      <c r="AX39" s="331"/>
      <c r="AY39" s="33"/>
      <c r="AZ39" s="330"/>
      <c r="BA39" s="331"/>
      <c r="BB39" s="33"/>
      <c r="BC39" s="330"/>
      <c r="BD39" s="331"/>
      <c r="BE39" s="33"/>
      <c r="BF39" s="330"/>
      <c r="BG39" s="331"/>
    </row>
    <row r="40" spans="1:59" s="2" customFormat="1" ht="26.1" customHeight="1">
      <c r="A40" s="362"/>
      <c r="B40" s="363"/>
      <c r="C40" s="364"/>
      <c r="D40" s="332" t="s">
        <v>100</v>
      </c>
      <c r="E40" s="333"/>
      <c r="F40" s="334"/>
      <c r="G40" s="335"/>
      <c r="H40" s="335"/>
      <c r="I40" s="335"/>
      <c r="J40" s="336"/>
      <c r="K40" s="87" t="s">
        <v>53</v>
      </c>
      <c r="L40" s="337"/>
      <c r="M40" s="337"/>
      <c r="N40" s="29" t="s">
        <v>158</v>
      </c>
      <c r="O40" s="77" t="s">
        <v>50</v>
      </c>
      <c r="P40" s="338"/>
      <c r="Q40" s="339"/>
      <c r="R40" s="339"/>
      <c r="S40" s="340"/>
      <c r="T40" s="4"/>
      <c r="U40" s="53" t="s">
        <v>141</v>
      </c>
      <c r="V40" s="54"/>
      <c r="W40" s="341">
        <v>0.2</v>
      </c>
      <c r="X40" s="342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3" t="s">
        <v>142</v>
      </c>
      <c r="AJ40" s="344"/>
      <c r="AK40" s="344"/>
      <c r="AL40" s="344"/>
      <c r="AM40" s="44"/>
      <c r="AN40" s="330"/>
      <c r="AO40" s="331"/>
      <c r="AP40" s="33"/>
      <c r="AQ40" s="330">
        <v>0</v>
      </c>
      <c r="AR40" s="331"/>
      <c r="AS40" s="33"/>
      <c r="AT40" s="330"/>
      <c r="AU40" s="331"/>
      <c r="AV40" s="33"/>
      <c r="AW40" s="330"/>
      <c r="AX40" s="331"/>
      <c r="AY40" s="33"/>
      <c r="AZ40" s="330"/>
      <c r="BA40" s="331"/>
      <c r="BB40" s="33"/>
      <c r="BC40" s="330"/>
      <c r="BD40" s="331"/>
      <c r="BE40" s="33"/>
      <c r="BF40" s="330"/>
      <c r="BG40" s="331"/>
    </row>
    <row r="41" spans="1:59" s="2" customFormat="1" ht="26.1" customHeight="1" thickBot="1">
      <c r="A41" s="357" t="s">
        <v>63</v>
      </c>
      <c r="B41" s="358"/>
      <c r="C41" s="359"/>
      <c r="D41" s="365"/>
      <c r="E41" s="366"/>
      <c r="F41" s="366"/>
      <c r="G41" s="366"/>
      <c r="H41" s="366"/>
      <c r="I41" s="366"/>
      <c r="J41" s="367"/>
      <c r="K41" s="3" t="s">
        <v>54</v>
      </c>
      <c r="L41" s="368"/>
      <c r="M41" s="368"/>
      <c r="N41" s="30" t="s">
        <v>52</v>
      </c>
      <c r="O41" s="76" t="s">
        <v>51</v>
      </c>
      <c r="P41" s="338"/>
      <c r="Q41" s="339"/>
      <c r="R41" s="339"/>
      <c r="S41" s="340"/>
      <c r="T41" s="4"/>
      <c r="U41" s="369" t="s">
        <v>143</v>
      </c>
      <c r="V41" s="370"/>
      <c r="W41" s="390" t="e">
        <f>ROUND(AC6*$W$40*$AE$38,0)</f>
        <v>#N/A</v>
      </c>
      <c r="X41" s="391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87" t="s">
        <v>144</v>
      </c>
      <c r="AJ41" s="388"/>
      <c r="AK41" s="388"/>
      <c r="AL41" s="388"/>
      <c r="AM41" s="33"/>
      <c r="AN41" s="379"/>
      <c r="AO41" s="380"/>
      <c r="AP41" s="33"/>
      <c r="AQ41" s="379">
        <v>0</v>
      </c>
      <c r="AR41" s="380"/>
      <c r="AS41" s="33"/>
      <c r="AT41" s="379"/>
      <c r="AU41" s="380"/>
      <c r="AV41" s="33"/>
      <c r="AW41" s="379"/>
      <c r="AX41" s="380"/>
      <c r="AY41" s="33"/>
      <c r="AZ41" s="379"/>
      <c r="BA41" s="380"/>
      <c r="BB41" s="33"/>
      <c r="BC41" s="379"/>
      <c r="BD41" s="380"/>
      <c r="BE41" s="33"/>
      <c r="BF41" s="379"/>
      <c r="BG41" s="380"/>
    </row>
    <row r="42" spans="1:59" s="2" customFormat="1" ht="26.1" customHeight="1">
      <c r="A42" s="360"/>
      <c r="B42" s="102"/>
      <c r="C42" s="361"/>
      <c r="D42" s="381"/>
      <c r="E42" s="382"/>
      <c r="F42" s="382"/>
      <c r="G42" s="382"/>
      <c r="H42" s="382"/>
      <c r="I42" s="382"/>
      <c r="J42" s="383"/>
      <c r="K42" s="384" t="s">
        <v>55</v>
      </c>
      <c r="L42" s="385"/>
      <c r="M42" s="385"/>
      <c r="N42" s="385"/>
      <c r="O42" s="386"/>
      <c r="P42" s="386"/>
      <c r="Q42" s="386"/>
      <c r="R42" s="386"/>
      <c r="S42" s="81" t="s">
        <v>18</v>
      </c>
      <c r="T42" s="4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87" t="s">
        <v>145</v>
      </c>
      <c r="AJ42" s="388"/>
      <c r="AK42" s="388"/>
      <c r="AL42" s="388"/>
      <c r="AM42" s="33"/>
      <c r="AN42" s="330">
        <v>0</v>
      </c>
      <c r="AO42" s="389"/>
      <c r="AP42" s="33"/>
      <c r="AQ42" s="330">
        <v>0</v>
      </c>
      <c r="AR42" s="389"/>
      <c r="AS42" s="33"/>
      <c r="AT42" s="330"/>
      <c r="AU42" s="389"/>
      <c r="AV42" s="33"/>
      <c r="AW42" s="330"/>
      <c r="AX42" s="331"/>
      <c r="AY42" s="33"/>
      <c r="AZ42" s="330"/>
      <c r="BA42" s="331"/>
      <c r="BB42" s="33"/>
      <c r="BC42" s="330"/>
      <c r="BD42" s="331"/>
      <c r="BE42" s="33"/>
      <c r="BF42" s="330"/>
      <c r="BG42" s="331"/>
    </row>
    <row r="43" spans="1:59" s="2" customFormat="1" ht="26.1" customHeight="1">
      <c r="A43" s="360"/>
      <c r="B43" s="102"/>
      <c r="C43" s="361"/>
      <c r="D43" s="374"/>
      <c r="E43" s="375"/>
      <c r="F43" s="375"/>
      <c r="G43" s="375"/>
      <c r="H43" s="375"/>
      <c r="I43" s="375"/>
      <c r="J43" s="376"/>
      <c r="K43" s="78" t="s">
        <v>101</v>
      </c>
      <c r="L43" s="79"/>
      <c r="M43" s="377"/>
      <c r="N43" s="378"/>
      <c r="O43" s="31" t="s">
        <v>102</v>
      </c>
      <c r="P43" s="14"/>
      <c r="Q43" s="377"/>
      <c r="R43" s="378"/>
      <c r="S43" s="83" t="s">
        <v>103</v>
      </c>
      <c r="T43" s="4"/>
      <c r="U43" s="39"/>
      <c r="V43"/>
      <c r="W43"/>
      <c r="X43"/>
      <c r="Y43" s="33"/>
      <c r="Z43" s="33"/>
      <c r="AA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</row>
    <row r="44" spans="1:59" s="2" customFormat="1" ht="26.1" customHeight="1">
      <c r="A44" s="362"/>
      <c r="B44" s="363"/>
      <c r="C44" s="364"/>
      <c r="D44" s="392" t="s">
        <v>65</v>
      </c>
      <c r="E44" s="393"/>
      <c r="F44" s="393"/>
      <c r="G44" s="393"/>
      <c r="H44" s="393"/>
      <c r="I44" s="393"/>
      <c r="J44" s="394"/>
      <c r="K44" s="395" t="s">
        <v>56</v>
      </c>
      <c r="L44" s="396"/>
      <c r="M44" s="396"/>
      <c r="N44" s="396"/>
      <c r="O44" s="397"/>
      <c r="P44" s="397"/>
      <c r="Q44" s="397"/>
      <c r="R44" s="397"/>
      <c r="S44" s="10" t="s">
        <v>18</v>
      </c>
      <c r="T44" s="4"/>
      <c r="U44" s="39"/>
      <c r="V44" s="58"/>
      <c r="W44" s="59"/>
      <c r="X44" s="60"/>
      <c r="Y44" s="33"/>
      <c r="Z44" s="33"/>
      <c r="AA44" s="33"/>
      <c r="AB44" s="65"/>
      <c r="AC44" s="398" t="s">
        <v>149</v>
      </c>
      <c r="AD44" s="399"/>
      <c r="AE44" s="400" t="s">
        <v>150</v>
      </c>
      <c r="AF44" s="401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</row>
    <row r="45" spans="1:59" s="2" customFormat="1" ht="26.1" customHeight="1">
      <c r="A45" s="439"/>
      <c r="B45" s="440"/>
      <c r="C45" s="441"/>
      <c r="D45" s="442"/>
      <c r="E45" s="440"/>
      <c r="F45" s="440"/>
      <c r="G45" s="440"/>
      <c r="H45" s="440"/>
      <c r="I45" s="440"/>
      <c r="J45" s="443"/>
      <c r="K45" s="78" t="s">
        <v>101</v>
      </c>
      <c r="L45" s="79"/>
      <c r="M45" s="377"/>
      <c r="N45" s="378"/>
      <c r="O45" s="31" t="s">
        <v>102</v>
      </c>
      <c r="P45" s="14"/>
      <c r="Q45" s="377"/>
      <c r="R45" s="378"/>
      <c r="S45" s="83" t="s">
        <v>103</v>
      </c>
      <c r="T45" s="4"/>
      <c r="U45" s="33"/>
      <c r="V45" s="33"/>
      <c r="W45" s="33"/>
      <c r="X45" s="33"/>
      <c r="Y45" s="33"/>
      <c r="Z45" s="33"/>
      <c r="AA45" s="33"/>
      <c r="AB45" s="68" t="s">
        <v>152</v>
      </c>
      <c r="AC45" s="402" t="e">
        <f>$V$5</f>
        <v>#N/A</v>
      </c>
      <c r="AD45" s="403"/>
      <c r="AE45" s="411" t="e">
        <f>$V$6</f>
        <v>#N/A</v>
      </c>
      <c r="AF45" s="412"/>
      <c r="AG45" s="33"/>
      <c r="AH45" s="33"/>
      <c r="AI45" s="55"/>
      <c r="AJ45" s="55"/>
      <c r="AK45" s="55"/>
      <c r="AL45" s="55"/>
      <c r="AM45" s="33"/>
      <c r="AN45" s="56"/>
      <c r="AO45" s="56"/>
      <c r="AP45" s="57"/>
      <c r="AQ45" s="56"/>
      <c r="AR45" s="56"/>
      <c r="AS45" s="57"/>
      <c r="AT45" s="56"/>
      <c r="AU45" s="56"/>
      <c r="AV45" s="57"/>
      <c r="AW45" s="56"/>
      <c r="AX45" s="56"/>
      <c r="AY45" s="57"/>
      <c r="AZ45" s="56"/>
      <c r="BA45" s="56"/>
      <c r="BB45" s="57"/>
      <c r="BC45" s="56"/>
      <c r="BD45" s="56"/>
      <c r="BE45" s="57"/>
      <c r="BF45" s="56"/>
      <c r="BG45" s="56"/>
    </row>
    <row r="46" spans="1:59" s="2" customFormat="1" ht="26.1" customHeight="1">
      <c r="A46" s="444" t="s">
        <v>64</v>
      </c>
      <c r="B46" s="445"/>
      <c r="C46" s="446"/>
      <c r="D46" s="453"/>
      <c r="E46" s="454"/>
      <c r="F46" s="454"/>
      <c r="G46" s="454"/>
      <c r="H46" s="454"/>
      <c r="I46" s="454"/>
      <c r="J46" s="455"/>
      <c r="K46" s="406" t="s">
        <v>60</v>
      </c>
      <c r="L46" s="407"/>
      <c r="M46" s="407"/>
      <c r="N46" s="413"/>
      <c r="O46" s="413"/>
      <c r="P46" s="413"/>
      <c r="Q46" s="413"/>
      <c r="R46" s="413"/>
      <c r="S46" s="11" t="s">
        <v>59</v>
      </c>
      <c r="T46" s="4"/>
      <c r="Y46" s="33"/>
      <c r="Z46" s="33"/>
      <c r="AA46" s="33"/>
      <c r="AB46" s="69" t="s">
        <v>153</v>
      </c>
      <c r="AC46" s="414" t="e">
        <f>$AE$5</f>
        <v>#N/A</v>
      </c>
      <c r="AD46" s="415"/>
      <c r="AE46" s="416" t="e">
        <f>$AE$6</f>
        <v>#N/A</v>
      </c>
      <c r="AF46" s="417"/>
      <c r="AG46" s="33"/>
      <c r="AH46" s="33"/>
      <c r="AI46" s="41"/>
      <c r="AJ46" s="44"/>
      <c r="AK46" s="44"/>
      <c r="AL46" s="44"/>
      <c r="AM46" s="44"/>
      <c r="AN46" s="41"/>
      <c r="AO46" s="42"/>
      <c r="AP46" s="41"/>
      <c r="AQ46" s="41"/>
      <c r="AR46" s="42"/>
      <c r="AS46" s="41"/>
      <c r="AT46" s="41"/>
      <c r="AU46" s="42"/>
      <c r="AV46" s="41"/>
      <c r="AW46" s="41"/>
      <c r="AX46" s="42"/>
      <c r="AY46" s="41"/>
      <c r="AZ46" s="41"/>
      <c r="BA46" s="42"/>
      <c r="BB46" s="41"/>
      <c r="BC46" s="41"/>
      <c r="BD46" s="42"/>
      <c r="BE46" s="41"/>
      <c r="BF46" s="41"/>
      <c r="BG46" s="42"/>
    </row>
    <row r="47" spans="1:59" s="2" customFormat="1" ht="26.1" customHeight="1">
      <c r="A47" s="447"/>
      <c r="B47" s="448"/>
      <c r="C47" s="449"/>
      <c r="D47" s="456"/>
      <c r="E47" s="457"/>
      <c r="F47" s="457"/>
      <c r="G47" s="457"/>
      <c r="H47" s="457"/>
      <c r="I47" s="457"/>
      <c r="J47" s="458"/>
      <c r="K47" s="360" t="s">
        <v>57</v>
      </c>
      <c r="L47" s="102"/>
      <c r="M47" s="102"/>
      <c r="N47" s="102"/>
      <c r="O47" s="418">
        <f>ROUND((O42+O44)*W50,0)</f>
        <v>0</v>
      </c>
      <c r="P47" s="418"/>
      <c r="Q47" s="418"/>
      <c r="R47" s="418"/>
      <c r="S47" s="83" t="s">
        <v>18</v>
      </c>
      <c r="T47" s="4"/>
      <c r="U47" s="33"/>
      <c r="V47" s="33"/>
      <c r="W47" s="33"/>
      <c r="X47" s="33"/>
      <c r="Y47" s="33"/>
      <c r="Z47" s="33"/>
      <c r="AA47" s="33"/>
      <c r="AB47" s="64" t="s">
        <v>151</v>
      </c>
      <c r="AC47" s="419" t="e">
        <f>SUM(AC45:AD46)</f>
        <v>#N/A</v>
      </c>
      <c r="AD47" s="420"/>
      <c r="AE47" s="404" t="e">
        <f>SUM(AE45:AF46)</f>
        <v>#N/A</v>
      </c>
      <c r="AF47" s="405"/>
      <c r="AG47" s="33"/>
      <c r="AH47" s="33"/>
      <c r="AI47" s="41"/>
      <c r="AJ47" s="33"/>
      <c r="AK47" s="33"/>
      <c r="AL47" s="33"/>
      <c r="AM47" s="33"/>
      <c r="AN47" s="41"/>
      <c r="AO47" s="42"/>
      <c r="AP47" s="41"/>
      <c r="AQ47" s="41"/>
      <c r="AR47" s="42"/>
      <c r="AS47" s="41"/>
      <c r="AT47" s="41"/>
      <c r="AU47" s="42"/>
      <c r="AV47" s="41"/>
      <c r="AW47" s="41"/>
      <c r="AX47" s="42"/>
      <c r="AY47" s="41"/>
      <c r="AZ47" s="41"/>
      <c r="BA47" s="42"/>
      <c r="BB47" s="41"/>
      <c r="BC47" s="41"/>
      <c r="BD47" s="42"/>
      <c r="BE47" s="41"/>
      <c r="BF47" s="41"/>
      <c r="BG47" s="42"/>
    </row>
    <row r="48" spans="1:59" s="2" customFormat="1" ht="26.1" customHeight="1">
      <c r="A48" s="447"/>
      <c r="B48" s="448"/>
      <c r="C48" s="449"/>
      <c r="D48" s="456"/>
      <c r="E48" s="457"/>
      <c r="F48" s="457"/>
      <c r="G48" s="457"/>
      <c r="H48" s="457"/>
      <c r="I48" s="457"/>
      <c r="J48" s="458"/>
      <c r="K48" s="360" t="s">
        <v>58</v>
      </c>
      <c r="L48" s="102"/>
      <c r="M48" s="102"/>
      <c r="N48" s="102"/>
      <c r="O48" s="397"/>
      <c r="P48" s="397"/>
      <c r="Q48" s="397"/>
      <c r="R48" s="397"/>
      <c r="S48" s="83" t="s">
        <v>18</v>
      </c>
      <c r="T48" s="4"/>
      <c r="U48" s="33"/>
      <c r="V48" s="33"/>
      <c r="W48" s="33"/>
      <c r="X48" s="33"/>
      <c r="Y48" s="33"/>
      <c r="Z48" s="33"/>
      <c r="AA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</row>
    <row r="49" spans="1:59" s="2" customFormat="1" ht="26.1" customHeight="1">
      <c r="A49" s="447"/>
      <c r="B49" s="448"/>
      <c r="C49" s="449"/>
      <c r="D49" s="456"/>
      <c r="E49" s="457"/>
      <c r="F49" s="457"/>
      <c r="G49" s="457"/>
      <c r="H49" s="457"/>
      <c r="I49" s="457"/>
      <c r="J49" s="458"/>
      <c r="K49" s="406" t="s">
        <v>61</v>
      </c>
      <c r="L49" s="407"/>
      <c r="M49" s="407"/>
      <c r="N49" s="408"/>
      <c r="O49" s="408"/>
      <c r="P49" s="408"/>
      <c r="Q49" s="408"/>
      <c r="R49" s="408"/>
      <c r="S49" s="11" t="s">
        <v>59</v>
      </c>
      <c r="T49" s="4"/>
      <c r="U49" s="33"/>
      <c r="V49" s="33"/>
      <c r="W49" s="33"/>
      <c r="X49" s="33"/>
      <c r="Y49" s="33"/>
      <c r="Z49" s="33"/>
      <c r="AA49" s="33"/>
      <c r="AB49" s="33"/>
      <c r="AC49" s="409"/>
      <c r="AD49" s="410"/>
      <c r="AE49" s="409"/>
      <c r="AF49" s="410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</row>
    <row r="50" spans="1:59" s="2" customFormat="1" ht="32.25" customHeight="1" thickBot="1">
      <c r="A50" s="450"/>
      <c r="B50" s="451"/>
      <c r="C50" s="452"/>
      <c r="D50" s="459"/>
      <c r="E50" s="460"/>
      <c r="F50" s="460"/>
      <c r="G50" s="460"/>
      <c r="H50" s="460"/>
      <c r="I50" s="460"/>
      <c r="J50" s="461"/>
      <c r="K50" s="362" t="s">
        <v>62</v>
      </c>
      <c r="L50" s="363"/>
      <c r="M50" s="363"/>
      <c r="N50" s="363"/>
      <c r="O50" s="430">
        <f>ROUND(O42+O44+O47+O48,-1)</f>
        <v>0</v>
      </c>
      <c r="P50" s="430"/>
      <c r="Q50" s="430"/>
      <c r="R50" s="430"/>
      <c r="S50" s="82" t="s">
        <v>18</v>
      </c>
      <c r="T50" s="4"/>
      <c r="U50" s="431" t="s">
        <v>104</v>
      </c>
      <c r="V50" s="432"/>
      <c r="W50" s="433">
        <v>0.08</v>
      </c>
      <c r="X50" s="434"/>
      <c r="Y50" s="33"/>
      <c r="Z50" s="33"/>
      <c r="AA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</row>
    <row r="51" spans="1:59" s="2" customFormat="1" ht="30.75" customHeight="1" thickTop="1">
      <c r="A51" s="435" t="s">
        <v>16</v>
      </c>
      <c r="B51" s="435"/>
      <c r="C51" s="435"/>
      <c r="D51" s="435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5"/>
      <c r="Q51" s="435"/>
      <c r="R51" s="435"/>
      <c r="S51" s="435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</row>
    <row r="52" spans="1:59" s="2" customFormat="1" ht="25.5" customHeight="1">
      <c r="A52" s="436">
        <f>O4</f>
        <v>0</v>
      </c>
      <c r="B52" s="437"/>
      <c r="C52" s="437"/>
      <c r="D52" s="437"/>
      <c r="E52" s="437"/>
      <c r="F52" s="437"/>
      <c r="G52" s="437"/>
      <c r="H52" s="437"/>
      <c r="I52" s="437"/>
      <c r="J52" s="437"/>
      <c r="K52" s="438" t="s">
        <v>99</v>
      </c>
      <c r="L52" s="438"/>
      <c r="M52" s="438"/>
      <c r="N52" s="438"/>
      <c r="O52" s="438"/>
      <c r="P52" s="438"/>
      <c r="Q52" s="438"/>
      <c r="R52" s="15"/>
      <c r="S52" s="15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</row>
    <row r="53" spans="1:59" s="2" customFormat="1" ht="25.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5"/>
      <c r="L53" s="5"/>
      <c r="M53" s="5"/>
      <c r="N53" s="5"/>
      <c r="O53" s="5"/>
      <c r="P53" s="5"/>
      <c r="Q53" s="5"/>
      <c r="R53" s="15"/>
      <c r="S53" s="15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</row>
    <row r="54" spans="1:59" s="2" customFormat="1" ht="12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5"/>
      <c r="L54" s="5"/>
      <c r="M54" s="5"/>
      <c r="N54" s="5"/>
      <c r="O54" s="5"/>
      <c r="P54" s="5"/>
      <c r="Q54" s="5"/>
      <c r="R54" s="15"/>
      <c r="S54" s="15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</row>
    <row r="55" spans="1:59" s="2" customFormat="1" ht="36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5"/>
      <c r="L55" s="5"/>
      <c r="M55" s="5"/>
      <c r="N55" s="5"/>
      <c r="O55" s="5"/>
      <c r="P55" s="5"/>
      <c r="Q55" s="5"/>
      <c r="R55" s="15"/>
      <c r="S55" s="15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</row>
    <row r="56" spans="1:59" ht="24" customHeight="1" thickBot="1"/>
    <row r="57" spans="1:59" ht="31.5" customHeight="1" thickTop="1">
      <c r="A57" s="469" t="s">
        <v>36</v>
      </c>
      <c r="B57" s="470"/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0"/>
      <c r="O57" s="470"/>
      <c r="P57" s="470"/>
      <c r="Q57" s="470"/>
      <c r="R57" s="470"/>
      <c r="S57" s="471"/>
    </row>
    <row r="58" spans="1:59" ht="18.75" customHeight="1">
      <c r="A58" s="472"/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4"/>
    </row>
    <row r="59" spans="1:59">
      <c r="A59" s="475"/>
      <c r="B59" s="476"/>
      <c r="C59" s="476"/>
      <c r="D59" s="476"/>
      <c r="E59" s="476"/>
      <c r="F59" s="476"/>
      <c r="G59" s="476"/>
      <c r="H59" s="476"/>
      <c r="I59" s="476"/>
      <c r="J59" s="476"/>
      <c r="K59" s="476"/>
      <c r="L59" s="476"/>
      <c r="M59" s="476"/>
      <c r="N59" s="476"/>
      <c r="O59" s="476"/>
      <c r="P59" s="476"/>
      <c r="Q59" s="476"/>
      <c r="R59" s="476"/>
      <c r="S59" s="477"/>
    </row>
    <row r="60" spans="1:59">
      <c r="A60" s="475"/>
      <c r="B60" s="476"/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6"/>
      <c r="O60" s="476"/>
      <c r="P60" s="476"/>
      <c r="Q60" s="476"/>
      <c r="R60" s="476"/>
      <c r="S60" s="477"/>
    </row>
    <row r="61" spans="1:59">
      <c r="A61" s="475"/>
      <c r="B61" s="476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476"/>
      <c r="Q61" s="476"/>
      <c r="R61" s="476"/>
      <c r="S61" s="477"/>
    </row>
    <row r="62" spans="1:59">
      <c r="A62" s="475"/>
      <c r="B62" s="476"/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476"/>
      <c r="S62" s="477"/>
    </row>
    <row r="63" spans="1:59">
      <c r="A63" s="475"/>
      <c r="B63" s="476"/>
      <c r="C63" s="476"/>
      <c r="D63" s="476"/>
      <c r="E63" s="476"/>
      <c r="F63" s="476"/>
      <c r="G63" s="476"/>
      <c r="H63" s="476"/>
      <c r="I63" s="476"/>
      <c r="J63" s="476"/>
      <c r="K63" s="476"/>
      <c r="L63" s="476"/>
      <c r="M63" s="476"/>
      <c r="N63" s="476"/>
      <c r="O63" s="476"/>
      <c r="P63" s="476"/>
      <c r="Q63" s="476"/>
      <c r="R63" s="476"/>
      <c r="S63" s="477"/>
    </row>
    <row r="64" spans="1:59">
      <c r="A64" s="475"/>
      <c r="B64" s="476"/>
      <c r="C64" s="476"/>
      <c r="D64" s="476"/>
      <c r="E64" s="476"/>
      <c r="F64" s="476"/>
      <c r="G64" s="476"/>
      <c r="H64" s="476"/>
      <c r="I64" s="476"/>
      <c r="J64" s="476"/>
      <c r="K64" s="476"/>
      <c r="L64" s="476"/>
      <c r="M64" s="476"/>
      <c r="N64" s="476"/>
      <c r="O64" s="476"/>
      <c r="P64" s="476"/>
      <c r="Q64" s="476"/>
      <c r="R64" s="476"/>
      <c r="S64" s="477"/>
    </row>
    <row r="65" spans="1:19">
      <c r="A65" s="475"/>
      <c r="B65" s="476"/>
      <c r="C65" s="476"/>
      <c r="D65" s="476"/>
      <c r="E65" s="476"/>
      <c r="F65" s="476"/>
      <c r="G65" s="476"/>
      <c r="H65" s="476"/>
      <c r="I65" s="476"/>
      <c r="J65" s="476"/>
      <c r="K65" s="476"/>
      <c r="L65" s="476"/>
      <c r="M65" s="476"/>
      <c r="N65" s="476"/>
      <c r="O65" s="476"/>
      <c r="P65" s="476"/>
      <c r="Q65" s="476"/>
      <c r="R65" s="476"/>
      <c r="S65" s="477"/>
    </row>
    <row r="66" spans="1:19">
      <c r="A66" s="475"/>
      <c r="B66" s="476"/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476"/>
      <c r="N66" s="476"/>
      <c r="O66" s="476"/>
      <c r="P66" s="476"/>
      <c r="Q66" s="476"/>
      <c r="R66" s="476"/>
      <c r="S66" s="477"/>
    </row>
    <row r="67" spans="1:19">
      <c r="A67" s="475"/>
      <c r="B67" s="476"/>
      <c r="C67" s="476"/>
      <c r="D67" s="476"/>
      <c r="E67" s="476"/>
      <c r="F67" s="476"/>
      <c r="G67" s="476"/>
      <c r="H67" s="476"/>
      <c r="I67" s="476"/>
      <c r="J67" s="476"/>
      <c r="K67" s="476"/>
      <c r="L67" s="476"/>
      <c r="M67" s="476"/>
      <c r="N67" s="476"/>
      <c r="O67" s="476"/>
      <c r="P67" s="476"/>
      <c r="Q67" s="476"/>
      <c r="R67" s="476"/>
      <c r="S67" s="477"/>
    </row>
    <row r="68" spans="1:19">
      <c r="A68" s="475"/>
      <c r="B68" s="476"/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6"/>
      <c r="N68" s="476"/>
      <c r="O68" s="476"/>
      <c r="P68" s="476"/>
      <c r="Q68" s="476"/>
      <c r="R68" s="476"/>
      <c r="S68" s="477"/>
    </row>
    <row r="69" spans="1:19">
      <c r="A69" s="475"/>
      <c r="B69" s="476"/>
      <c r="C69" s="476"/>
      <c r="D69" s="476"/>
      <c r="E69" s="476"/>
      <c r="F69" s="476"/>
      <c r="G69" s="476"/>
      <c r="H69" s="476"/>
      <c r="I69" s="476"/>
      <c r="J69" s="476"/>
      <c r="K69" s="476"/>
      <c r="L69" s="476"/>
      <c r="M69" s="476"/>
      <c r="N69" s="476"/>
      <c r="O69" s="476"/>
      <c r="P69" s="476"/>
      <c r="Q69" s="476"/>
      <c r="R69" s="476"/>
      <c r="S69" s="477"/>
    </row>
    <row r="70" spans="1:19">
      <c r="A70" s="475"/>
      <c r="B70" s="476"/>
      <c r="C70" s="476"/>
      <c r="D70" s="476"/>
      <c r="E70" s="476"/>
      <c r="F70" s="476"/>
      <c r="G70" s="476"/>
      <c r="H70" s="476"/>
      <c r="I70" s="476"/>
      <c r="J70" s="476"/>
      <c r="K70" s="476"/>
      <c r="L70" s="476"/>
      <c r="M70" s="476"/>
      <c r="N70" s="476"/>
      <c r="O70" s="476"/>
      <c r="P70" s="476"/>
      <c r="Q70" s="476"/>
      <c r="R70" s="476"/>
      <c r="S70" s="477"/>
    </row>
    <row r="71" spans="1:19">
      <c r="A71" s="475"/>
      <c r="B71" s="476"/>
      <c r="C71" s="476"/>
      <c r="D71" s="476"/>
      <c r="E71" s="476"/>
      <c r="F71" s="476"/>
      <c r="G71" s="476"/>
      <c r="H71" s="476"/>
      <c r="I71" s="476"/>
      <c r="J71" s="476"/>
      <c r="K71" s="476"/>
      <c r="L71" s="476"/>
      <c r="M71" s="476"/>
      <c r="N71" s="476"/>
      <c r="O71" s="476"/>
      <c r="P71" s="476"/>
      <c r="Q71" s="476"/>
      <c r="R71" s="476"/>
      <c r="S71" s="477"/>
    </row>
    <row r="72" spans="1:19">
      <c r="A72" s="475"/>
      <c r="B72" s="476"/>
      <c r="C72" s="476"/>
      <c r="D72" s="476"/>
      <c r="E72" s="476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476"/>
      <c r="R72" s="476"/>
      <c r="S72" s="477"/>
    </row>
    <row r="73" spans="1:19">
      <c r="A73" s="475"/>
      <c r="B73" s="476"/>
      <c r="C73" s="476"/>
      <c r="D73" s="476"/>
      <c r="E73" s="476"/>
      <c r="F73" s="476"/>
      <c r="G73" s="476"/>
      <c r="H73" s="476"/>
      <c r="I73" s="476"/>
      <c r="J73" s="476"/>
      <c r="K73" s="476"/>
      <c r="L73" s="476"/>
      <c r="M73" s="476"/>
      <c r="N73" s="476"/>
      <c r="O73" s="476"/>
      <c r="P73" s="476"/>
      <c r="Q73" s="476"/>
      <c r="R73" s="476"/>
      <c r="S73" s="477"/>
    </row>
    <row r="74" spans="1:19">
      <c r="A74" s="475"/>
      <c r="B74" s="476"/>
      <c r="C74" s="476"/>
      <c r="D74" s="476"/>
      <c r="E74" s="476"/>
      <c r="F74" s="476"/>
      <c r="G74" s="476"/>
      <c r="H74" s="476"/>
      <c r="I74" s="476"/>
      <c r="J74" s="476"/>
      <c r="K74" s="476"/>
      <c r="L74" s="476"/>
      <c r="M74" s="476"/>
      <c r="N74" s="476"/>
      <c r="O74" s="476"/>
      <c r="P74" s="476"/>
      <c r="Q74" s="476"/>
      <c r="R74" s="476"/>
      <c r="S74" s="477"/>
    </row>
    <row r="75" spans="1:19">
      <c r="A75" s="475"/>
      <c r="B75" s="476"/>
      <c r="C75" s="476"/>
      <c r="D75" s="476"/>
      <c r="E75" s="476"/>
      <c r="F75" s="476"/>
      <c r="G75" s="476"/>
      <c r="H75" s="476"/>
      <c r="I75" s="476"/>
      <c r="J75" s="476"/>
      <c r="K75" s="476"/>
      <c r="L75" s="476"/>
      <c r="M75" s="476"/>
      <c r="N75" s="476"/>
      <c r="O75" s="476"/>
      <c r="P75" s="476"/>
      <c r="Q75" s="476"/>
      <c r="R75" s="476"/>
      <c r="S75" s="477"/>
    </row>
    <row r="76" spans="1:19">
      <c r="A76" s="475"/>
      <c r="B76" s="476"/>
      <c r="C76" s="476"/>
      <c r="D76" s="476"/>
      <c r="E76" s="476"/>
      <c r="F76" s="476"/>
      <c r="G76" s="476"/>
      <c r="H76" s="476"/>
      <c r="I76" s="476"/>
      <c r="J76" s="476"/>
      <c r="K76" s="476"/>
      <c r="L76" s="476"/>
      <c r="M76" s="476"/>
      <c r="N76" s="476"/>
      <c r="O76" s="476"/>
      <c r="P76" s="476"/>
      <c r="Q76" s="476"/>
      <c r="R76" s="476"/>
      <c r="S76" s="477"/>
    </row>
    <row r="77" spans="1:19">
      <c r="A77" s="475"/>
      <c r="B77" s="476"/>
      <c r="C77" s="476"/>
      <c r="D77" s="476"/>
      <c r="E77" s="476"/>
      <c r="F77" s="476"/>
      <c r="G77" s="476"/>
      <c r="H77" s="476"/>
      <c r="I77" s="476"/>
      <c r="J77" s="476"/>
      <c r="K77" s="476"/>
      <c r="L77" s="476"/>
      <c r="M77" s="476"/>
      <c r="N77" s="476"/>
      <c r="O77" s="476"/>
      <c r="P77" s="476"/>
      <c r="Q77" s="476"/>
      <c r="R77" s="476"/>
      <c r="S77" s="477"/>
    </row>
    <row r="78" spans="1:19">
      <c r="A78" s="475"/>
      <c r="B78" s="476"/>
      <c r="C78" s="476"/>
      <c r="D78" s="476"/>
      <c r="E78" s="476"/>
      <c r="F78" s="476"/>
      <c r="G78" s="476"/>
      <c r="H78" s="476"/>
      <c r="I78" s="476"/>
      <c r="J78" s="476"/>
      <c r="K78" s="476"/>
      <c r="L78" s="476"/>
      <c r="M78" s="476"/>
      <c r="N78" s="476"/>
      <c r="O78" s="476"/>
      <c r="P78" s="476"/>
      <c r="Q78" s="476"/>
      <c r="R78" s="476"/>
      <c r="S78" s="477"/>
    </row>
    <row r="79" spans="1:19">
      <c r="A79" s="475"/>
      <c r="B79" s="476"/>
      <c r="C79" s="476"/>
      <c r="D79" s="476"/>
      <c r="E79" s="476"/>
      <c r="F79" s="476"/>
      <c r="G79" s="476"/>
      <c r="H79" s="476"/>
      <c r="I79" s="476"/>
      <c r="J79" s="476"/>
      <c r="K79" s="476"/>
      <c r="L79" s="476"/>
      <c r="M79" s="476"/>
      <c r="N79" s="476"/>
      <c r="O79" s="476"/>
      <c r="P79" s="476"/>
      <c r="Q79" s="476"/>
      <c r="R79" s="476"/>
      <c r="S79" s="477"/>
    </row>
    <row r="80" spans="1:19">
      <c r="A80" s="475"/>
      <c r="B80" s="476"/>
      <c r="C80" s="476"/>
      <c r="D80" s="476"/>
      <c r="E80" s="476"/>
      <c r="F80" s="476"/>
      <c r="G80" s="476"/>
      <c r="H80" s="476"/>
      <c r="I80" s="476"/>
      <c r="J80" s="476"/>
      <c r="K80" s="476"/>
      <c r="L80" s="476"/>
      <c r="M80" s="476"/>
      <c r="N80" s="476"/>
      <c r="O80" s="476"/>
      <c r="P80" s="476"/>
      <c r="Q80" s="476"/>
      <c r="R80" s="476"/>
      <c r="S80" s="477"/>
    </row>
    <row r="81" spans="1:19">
      <c r="A81" s="475"/>
      <c r="B81" s="476"/>
      <c r="C81" s="476"/>
      <c r="D81" s="476"/>
      <c r="E81" s="476"/>
      <c r="F81" s="476"/>
      <c r="G81" s="476"/>
      <c r="H81" s="476"/>
      <c r="I81" s="476"/>
      <c r="J81" s="476"/>
      <c r="K81" s="476"/>
      <c r="L81" s="476"/>
      <c r="M81" s="476"/>
      <c r="N81" s="476"/>
      <c r="O81" s="476"/>
      <c r="P81" s="476"/>
      <c r="Q81" s="476"/>
      <c r="R81" s="476"/>
      <c r="S81" s="477"/>
    </row>
    <row r="82" spans="1:19">
      <c r="A82" s="475"/>
      <c r="B82" s="476"/>
      <c r="C82" s="476"/>
      <c r="D82" s="476"/>
      <c r="E82" s="476"/>
      <c r="F82" s="476"/>
      <c r="G82" s="476"/>
      <c r="H82" s="476"/>
      <c r="I82" s="476"/>
      <c r="J82" s="476"/>
      <c r="K82" s="476"/>
      <c r="L82" s="476"/>
      <c r="M82" s="476"/>
      <c r="N82" s="476"/>
      <c r="O82" s="476"/>
      <c r="P82" s="476"/>
      <c r="Q82" s="476"/>
      <c r="R82" s="476"/>
      <c r="S82" s="477"/>
    </row>
    <row r="83" spans="1:19">
      <c r="A83" s="475"/>
      <c r="B83" s="476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N83" s="476"/>
      <c r="O83" s="476"/>
      <c r="P83" s="476"/>
      <c r="Q83" s="476"/>
      <c r="R83" s="476"/>
      <c r="S83" s="477"/>
    </row>
    <row r="84" spans="1:19">
      <c r="A84" s="475"/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N84" s="476"/>
      <c r="O84" s="476"/>
      <c r="P84" s="476"/>
      <c r="Q84" s="476"/>
      <c r="R84" s="476"/>
      <c r="S84" s="477"/>
    </row>
    <row r="85" spans="1:19">
      <c r="A85" s="475"/>
      <c r="B85" s="476"/>
      <c r="C85" s="476"/>
      <c r="D85" s="476"/>
      <c r="E85" s="476"/>
      <c r="F85" s="476"/>
      <c r="G85" s="476"/>
      <c r="H85" s="476"/>
      <c r="I85" s="476"/>
      <c r="J85" s="476"/>
      <c r="K85" s="476"/>
      <c r="L85" s="476"/>
      <c r="M85" s="476"/>
      <c r="N85" s="476"/>
      <c r="O85" s="476"/>
      <c r="P85" s="476"/>
      <c r="Q85" s="476"/>
      <c r="R85" s="476"/>
      <c r="S85" s="477"/>
    </row>
    <row r="86" spans="1:19">
      <c r="A86" s="475"/>
      <c r="B86" s="476"/>
      <c r="C86" s="476"/>
      <c r="D86" s="476"/>
      <c r="E86" s="476"/>
      <c r="F86" s="476"/>
      <c r="G86" s="476"/>
      <c r="H86" s="476"/>
      <c r="I86" s="476"/>
      <c r="J86" s="476"/>
      <c r="K86" s="476"/>
      <c r="L86" s="476"/>
      <c r="M86" s="476"/>
      <c r="N86" s="476"/>
      <c r="O86" s="476"/>
      <c r="P86" s="476"/>
      <c r="Q86" s="476"/>
      <c r="R86" s="476"/>
      <c r="S86" s="477"/>
    </row>
    <row r="87" spans="1:19">
      <c r="A87" s="475"/>
      <c r="B87" s="476"/>
      <c r="C87" s="476"/>
      <c r="D87" s="476"/>
      <c r="E87" s="476"/>
      <c r="F87" s="476"/>
      <c r="G87" s="476"/>
      <c r="H87" s="476"/>
      <c r="I87" s="476"/>
      <c r="J87" s="476"/>
      <c r="K87" s="476"/>
      <c r="L87" s="476"/>
      <c r="M87" s="476"/>
      <c r="N87" s="476"/>
      <c r="O87" s="476"/>
      <c r="P87" s="476"/>
      <c r="Q87" s="476"/>
      <c r="R87" s="476"/>
      <c r="S87" s="477"/>
    </row>
    <row r="88" spans="1:19">
      <c r="A88" s="475"/>
      <c r="B88" s="476"/>
      <c r="C88" s="476"/>
      <c r="D88" s="476"/>
      <c r="E88" s="476"/>
      <c r="F88" s="476"/>
      <c r="G88" s="476"/>
      <c r="H88" s="476"/>
      <c r="I88" s="476"/>
      <c r="J88" s="476"/>
      <c r="K88" s="476"/>
      <c r="L88" s="476"/>
      <c r="M88" s="476"/>
      <c r="N88" s="476"/>
      <c r="O88" s="476"/>
      <c r="P88" s="476"/>
      <c r="Q88" s="476"/>
      <c r="R88" s="476"/>
      <c r="S88" s="477"/>
    </row>
    <row r="89" spans="1:19">
      <c r="A89" s="475"/>
      <c r="B89" s="476"/>
      <c r="C89" s="476"/>
      <c r="D89" s="476"/>
      <c r="E89" s="476"/>
      <c r="F89" s="476"/>
      <c r="G89" s="476"/>
      <c r="H89" s="476"/>
      <c r="I89" s="476"/>
      <c r="J89" s="476"/>
      <c r="K89" s="476"/>
      <c r="L89" s="476"/>
      <c r="M89" s="476"/>
      <c r="N89" s="476"/>
      <c r="O89" s="476"/>
      <c r="P89" s="476"/>
      <c r="Q89" s="476"/>
      <c r="R89" s="476"/>
      <c r="S89" s="477"/>
    </row>
    <row r="90" spans="1:19">
      <c r="A90" s="475"/>
      <c r="B90" s="476"/>
      <c r="C90" s="476"/>
      <c r="D90" s="476"/>
      <c r="E90" s="476"/>
      <c r="F90" s="476"/>
      <c r="G90" s="476"/>
      <c r="H90" s="476"/>
      <c r="I90" s="476"/>
      <c r="J90" s="476"/>
      <c r="K90" s="476"/>
      <c r="L90" s="476"/>
      <c r="M90" s="476"/>
      <c r="N90" s="476"/>
      <c r="O90" s="476"/>
      <c r="P90" s="476"/>
      <c r="Q90" s="476"/>
      <c r="R90" s="476"/>
      <c r="S90" s="477"/>
    </row>
    <row r="91" spans="1:19">
      <c r="A91" s="475"/>
      <c r="B91" s="476"/>
      <c r="C91" s="476"/>
      <c r="D91" s="476"/>
      <c r="E91" s="476"/>
      <c r="F91" s="476"/>
      <c r="G91" s="476"/>
      <c r="H91" s="476"/>
      <c r="I91" s="476"/>
      <c r="J91" s="476"/>
      <c r="K91" s="476"/>
      <c r="L91" s="476"/>
      <c r="M91" s="476"/>
      <c r="N91" s="476"/>
      <c r="O91" s="476"/>
      <c r="P91" s="476"/>
      <c r="Q91" s="476"/>
      <c r="R91" s="476"/>
      <c r="S91" s="477"/>
    </row>
    <row r="92" spans="1:19">
      <c r="A92" s="475"/>
      <c r="B92" s="476"/>
      <c r="C92" s="476"/>
      <c r="D92" s="476"/>
      <c r="E92" s="476"/>
      <c r="F92" s="476"/>
      <c r="G92" s="476"/>
      <c r="H92" s="476"/>
      <c r="I92" s="476"/>
      <c r="J92" s="476"/>
      <c r="K92" s="476"/>
      <c r="L92" s="476"/>
      <c r="M92" s="476"/>
      <c r="N92" s="476"/>
      <c r="O92" s="476"/>
      <c r="P92" s="476"/>
      <c r="Q92" s="476"/>
      <c r="R92" s="476"/>
      <c r="S92" s="477"/>
    </row>
    <row r="93" spans="1:19">
      <c r="A93" s="475"/>
      <c r="B93" s="476"/>
      <c r="C93" s="476"/>
      <c r="D93" s="476"/>
      <c r="E93" s="476"/>
      <c r="F93" s="476"/>
      <c r="G93" s="476"/>
      <c r="H93" s="476"/>
      <c r="I93" s="476"/>
      <c r="J93" s="476"/>
      <c r="K93" s="476"/>
      <c r="L93" s="476"/>
      <c r="M93" s="476"/>
      <c r="N93" s="476"/>
      <c r="O93" s="476"/>
      <c r="P93" s="476"/>
      <c r="Q93" s="476"/>
      <c r="R93" s="476"/>
      <c r="S93" s="477"/>
    </row>
    <row r="94" spans="1:19">
      <c r="A94" s="475"/>
      <c r="B94" s="476"/>
      <c r="C94" s="476"/>
      <c r="D94" s="476"/>
      <c r="E94" s="476"/>
      <c r="F94" s="476"/>
      <c r="G94" s="476"/>
      <c r="H94" s="476"/>
      <c r="I94" s="476"/>
      <c r="J94" s="476"/>
      <c r="K94" s="476"/>
      <c r="L94" s="476"/>
      <c r="M94" s="476"/>
      <c r="N94" s="476"/>
      <c r="O94" s="476"/>
      <c r="P94" s="476"/>
      <c r="Q94" s="476"/>
      <c r="R94" s="476"/>
      <c r="S94" s="477"/>
    </row>
    <row r="95" spans="1:19">
      <c r="A95" s="475"/>
      <c r="B95" s="476"/>
      <c r="C95" s="476"/>
      <c r="D95" s="476"/>
      <c r="E95" s="476"/>
      <c r="F95" s="476"/>
      <c r="G95" s="476"/>
      <c r="H95" s="476"/>
      <c r="I95" s="476"/>
      <c r="J95" s="476"/>
      <c r="K95" s="476"/>
      <c r="L95" s="476"/>
      <c r="M95" s="476"/>
      <c r="N95" s="476"/>
      <c r="O95" s="476"/>
      <c r="P95" s="476"/>
      <c r="Q95" s="476"/>
      <c r="R95" s="476"/>
      <c r="S95" s="477"/>
    </row>
    <row r="96" spans="1:19">
      <c r="A96" s="475"/>
      <c r="B96" s="476"/>
      <c r="C96" s="476"/>
      <c r="D96" s="476"/>
      <c r="E96" s="476"/>
      <c r="F96" s="476"/>
      <c r="G96" s="476"/>
      <c r="H96" s="476"/>
      <c r="I96" s="476"/>
      <c r="J96" s="476"/>
      <c r="K96" s="476"/>
      <c r="L96" s="476"/>
      <c r="M96" s="476"/>
      <c r="N96" s="476"/>
      <c r="O96" s="476"/>
      <c r="P96" s="476"/>
      <c r="Q96" s="476"/>
      <c r="R96" s="476"/>
      <c r="S96" s="477"/>
    </row>
    <row r="97" spans="1:19">
      <c r="A97" s="475"/>
      <c r="B97" s="476"/>
      <c r="C97" s="476"/>
      <c r="D97" s="476"/>
      <c r="E97" s="476"/>
      <c r="F97" s="476"/>
      <c r="G97" s="476"/>
      <c r="H97" s="476"/>
      <c r="I97" s="476"/>
      <c r="J97" s="476"/>
      <c r="K97" s="476"/>
      <c r="L97" s="476"/>
      <c r="M97" s="476"/>
      <c r="N97" s="476"/>
      <c r="O97" s="476"/>
      <c r="P97" s="476"/>
      <c r="Q97" s="476"/>
      <c r="R97" s="476"/>
      <c r="S97" s="477"/>
    </row>
    <row r="98" spans="1:19">
      <c r="A98" s="475"/>
      <c r="B98" s="476"/>
      <c r="C98" s="476"/>
      <c r="D98" s="476"/>
      <c r="E98" s="476"/>
      <c r="F98" s="476"/>
      <c r="G98" s="476"/>
      <c r="H98" s="476"/>
      <c r="I98" s="476"/>
      <c r="J98" s="476"/>
      <c r="K98" s="476"/>
      <c r="L98" s="476"/>
      <c r="M98" s="476"/>
      <c r="N98" s="476"/>
      <c r="O98" s="476"/>
      <c r="P98" s="476"/>
      <c r="Q98" s="476"/>
      <c r="R98" s="476"/>
      <c r="S98" s="477"/>
    </row>
    <row r="99" spans="1:19" ht="13.8" thickBot="1">
      <c r="A99" s="478"/>
      <c r="B99" s="479"/>
      <c r="C99" s="479"/>
      <c r="D99" s="479"/>
      <c r="E99" s="479"/>
      <c r="F99" s="479"/>
      <c r="G99" s="479"/>
      <c r="H99" s="479"/>
      <c r="I99" s="479"/>
      <c r="J99" s="479"/>
      <c r="K99" s="479"/>
      <c r="L99" s="479"/>
      <c r="M99" s="479"/>
      <c r="N99" s="479"/>
      <c r="O99" s="479"/>
      <c r="P99" s="479"/>
      <c r="Q99" s="479"/>
      <c r="R99" s="479"/>
      <c r="S99" s="480"/>
    </row>
    <row r="100" spans="1:19" ht="16.8" thickTop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80"/>
      <c r="O100" s="80"/>
      <c r="P100" s="7"/>
      <c r="Q100" s="481"/>
      <c r="R100" s="7"/>
      <c r="S100" s="7"/>
    </row>
    <row r="101" spans="1:19" ht="16.2">
      <c r="A101" s="6"/>
      <c r="B101" s="8"/>
      <c r="C101" s="8"/>
      <c r="D101" s="6"/>
      <c r="E101" s="6"/>
      <c r="F101" s="9"/>
      <c r="G101" s="6"/>
      <c r="H101" s="9"/>
      <c r="I101" s="6"/>
      <c r="J101" s="9"/>
      <c r="K101" s="9"/>
      <c r="L101" s="9"/>
      <c r="M101" s="9"/>
      <c r="N101" s="80"/>
      <c r="O101" s="80"/>
      <c r="P101" s="7"/>
      <c r="Q101" s="482"/>
      <c r="R101" s="7"/>
      <c r="S101" s="7"/>
    </row>
    <row r="102" spans="1:19" ht="30" customHeight="1">
      <c r="A102" s="483" t="s">
        <v>37</v>
      </c>
      <c r="B102" s="484"/>
      <c r="C102" s="484"/>
      <c r="D102" s="484"/>
      <c r="E102" s="484"/>
      <c r="F102" s="484"/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84"/>
      <c r="R102" s="484"/>
      <c r="S102" s="485"/>
    </row>
    <row r="103" spans="1:19" ht="18.75" customHeight="1">
      <c r="A103" s="421" t="s">
        <v>66</v>
      </c>
      <c r="B103" s="422"/>
      <c r="C103" s="422"/>
      <c r="D103" s="422"/>
      <c r="E103" s="422"/>
      <c r="F103" s="422"/>
      <c r="G103" s="422"/>
      <c r="H103" s="422"/>
      <c r="I103" s="422"/>
      <c r="J103" s="422"/>
      <c r="K103" s="422"/>
      <c r="L103" s="422"/>
      <c r="M103" s="422"/>
      <c r="N103" s="422"/>
      <c r="O103" s="422"/>
      <c r="P103" s="422"/>
      <c r="Q103" s="422"/>
      <c r="R103" s="422"/>
      <c r="S103" s="423"/>
    </row>
    <row r="104" spans="1:19" ht="13.5" customHeight="1">
      <c r="A104" s="424"/>
      <c r="B104" s="425"/>
      <c r="C104" s="425"/>
      <c r="D104" s="425"/>
      <c r="E104" s="425"/>
      <c r="F104" s="425"/>
      <c r="G104" s="425"/>
      <c r="H104" s="425"/>
      <c r="I104" s="425"/>
      <c r="J104" s="425"/>
      <c r="K104" s="425"/>
      <c r="L104" s="425"/>
      <c r="M104" s="425"/>
      <c r="N104" s="425"/>
      <c r="O104" s="425"/>
      <c r="P104" s="425"/>
      <c r="Q104" s="425"/>
      <c r="R104" s="425"/>
      <c r="S104" s="426"/>
    </row>
    <row r="105" spans="1:19">
      <c r="A105" s="424"/>
      <c r="B105" s="425"/>
      <c r="C105" s="425"/>
      <c r="D105" s="425"/>
      <c r="E105" s="425"/>
      <c r="F105" s="425"/>
      <c r="G105" s="425"/>
      <c r="H105" s="425"/>
      <c r="I105" s="425"/>
      <c r="J105" s="425"/>
      <c r="K105" s="425"/>
      <c r="L105" s="425"/>
      <c r="M105" s="425"/>
      <c r="N105" s="425"/>
      <c r="O105" s="425"/>
      <c r="P105" s="425"/>
      <c r="Q105" s="425"/>
      <c r="R105" s="425"/>
      <c r="S105" s="426"/>
    </row>
    <row r="106" spans="1:19">
      <c r="A106" s="424"/>
      <c r="B106" s="425"/>
      <c r="C106" s="425"/>
      <c r="D106" s="425"/>
      <c r="E106" s="425"/>
      <c r="F106" s="425"/>
      <c r="G106" s="425"/>
      <c r="H106" s="425"/>
      <c r="I106" s="425"/>
      <c r="J106" s="425"/>
      <c r="K106" s="425"/>
      <c r="L106" s="425"/>
      <c r="M106" s="425"/>
      <c r="N106" s="425"/>
      <c r="O106" s="425"/>
      <c r="P106" s="425"/>
      <c r="Q106" s="425"/>
      <c r="R106" s="425"/>
      <c r="S106" s="426"/>
    </row>
    <row r="107" spans="1:19">
      <c r="A107" s="424"/>
      <c r="B107" s="425"/>
      <c r="C107" s="425"/>
      <c r="D107" s="425"/>
      <c r="E107" s="425"/>
      <c r="F107" s="425"/>
      <c r="G107" s="425"/>
      <c r="H107" s="425"/>
      <c r="I107" s="425"/>
      <c r="J107" s="425"/>
      <c r="K107" s="425"/>
      <c r="L107" s="425"/>
      <c r="M107" s="425"/>
      <c r="N107" s="425"/>
      <c r="O107" s="425"/>
      <c r="P107" s="425"/>
      <c r="Q107" s="425"/>
      <c r="R107" s="425"/>
      <c r="S107" s="426"/>
    </row>
    <row r="108" spans="1:19">
      <c r="A108" s="424"/>
      <c r="B108" s="425"/>
      <c r="C108" s="425"/>
      <c r="D108" s="425"/>
      <c r="E108" s="425"/>
      <c r="F108" s="425"/>
      <c r="G108" s="425"/>
      <c r="H108" s="425"/>
      <c r="I108" s="425"/>
      <c r="J108" s="425"/>
      <c r="K108" s="425"/>
      <c r="L108" s="425"/>
      <c r="M108" s="425"/>
      <c r="N108" s="425"/>
      <c r="O108" s="425"/>
      <c r="P108" s="425"/>
      <c r="Q108" s="425"/>
      <c r="R108" s="425"/>
      <c r="S108" s="426"/>
    </row>
    <row r="109" spans="1:19">
      <c r="A109" s="424"/>
      <c r="B109" s="425"/>
      <c r="C109" s="425"/>
      <c r="D109" s="425"/>
      <c r="E109" s="425"/>
      <c r="F109" s="425"/>
      <c r="G109" s="425"/>
      <c r="H109" s="425"/>
      <c r="I109" s="425"/>
      <c r="J109" s="425"/>
      <c r="K109" s="425"/>
      <c r="L109" s="425"/>
      <c r="M109" s="425"/>
      <c r="N109" s="425"/>
      <c r="O109" s="425"/>
      <c r="P109" s="425"/>
      <c r="Q109" s="425"/>
      <c r="R109" s="425"/>
      <c r="S109" s="426"/>
    </row>
    <row r="110" spans="1:19">
      <c r="A110" s="424"/>
      <c r="B110" s="425"/>
      <c r="C110" s="425"/>
      <c r="D110" s="425"/>
      <c r="E110" s="425"/>
      <c r="F110" s="425"/>
      <c r="G110" s="425"/>
      <c r="H110" s="425"/>
      <c r="I110" s="425"/>
      <c r="J110" s="425"/>
      <c r="K110" s="425"/>
      <c r="L110" s="425"/>
      <c r="M110" s="425"/>
      <c r="N110" s="425"/>
      <c r="O110" s="425"/>
      <c r="P110" s="425"/>
      <c r="Q110" s="425"/>
      <c r="R110" s="425"/>
      <c r="S110" s="426"/>
    </row>
    <row r="111" spans="1:19">
      <c r="A111" s="424"/>
      <c r="B111" s="425"/>
      <c r="C111" s="425"/>
      <c r="D111" s="425"/>
      <c r="E111" s="425"/>
      <c r="F111" s="425"/>
      <c r="G111" s="425"/>
      <c r="H111" s="425"/>
      <c r="I111" s="425"/>
      <c r="J111" s="425"/>
      <c r="K111" s="425"/>
      <c r="L111" s="425"/>
      <c r="M111" s="425"/>
      <c r="N111" s="425"/>
      <c r="O111" s="425"/>
      <c r="P111" s="425"/>
      <c r="Q111" s="425"/>
      <c r="R111" s="425"/>
      <c r="S111" s="426"/>
    </row>
    <row r="112" spans="1:19">
      <c r="A112" s="424"/>
      <c r="B112" s="425"/>
      <c r="C112" s="425"/>
      <c r="D112" s="425"/>
      <c r="E112" s="425"/>
      <c r="F112" s="425"/>
      <c r="G112" s="425"/>
      <c r="H112" s="425"/>
      <c r="I112" s="425"/>
      <c r="J112" s="425"/>
      <c r="K112" s="425"/>
      <c r="L112" s="425"/>
      <c r="M112" s="425"/>
      <c r="N112" s="425"/>
      <c r="O112" s="425"/>
      <c r="P112" s="425"/>
      <c r="Q112" s="425"/>
      <c r="R112" s="425"/>
      <c r="S112" s="426"/>
    </row>
    <row r="113" spans="1:19">
      <c r="A113" s="424"/>
      <c r="B113" s="425"/>
      <c r="C113" s="425"/>
      <c r="D113" s="425"/>
      <c r="E113" s="425"/>
      <c r="F113" s="425"/>
      <c r="G113" s="425"/>
      <c r="H113" s="425"/>
      <c r="I113" s="425"/>
      <c r="J113" s="425"/>
      <c r="K113" s="425"/>
      <c r="L113" s="425"/>
      <c r="M113" s="425"/>
      <c r="N113" s="425"/>
      <c r="O113" s="425"/>
      <c r="P113" s="425"/>
      <c r="Q113" s="425"/>
      <c r="R113" s="425"/>
      <c r="S113" s="426"/>
    </row>
    <row r="114" spans="1:19">
      <c r="A114" s="424"/>
      <c r="B114" s="425"/>
      <c r="C114" s="425"/>
      <c r="D114" s="425"/>
      <c r="E114" s="425"/>
      <c r="F114" s="425"/>
      <c r="G114" s="425"/>
      <c r="H114" s="425"/>
      <c r="I114" s="425"/>
      <c r="J114" s="425"/>
      <c r="K114" s="425"/>
      <c r="L114" s="425"/>
      <c r="M114" s="425"/>
      <c r="N114" s="425"/>
      <c r="O114" s="425"/>
      <c r="P114" s="425"/>
      <c r="Q114" s="425"/>
      <c r="R114" s="425"/>
      <c r="S114" s="426"/>
    </row>
    <row r="115" spans="1:19">
      <c r="A115" s="424"/>
      <c r="B115" s="425"/>
      <c r="C115" s="425"/>
      <c r="D115" s="425"/>
      <c r="E115" s="425"/>
      <c r="F115" s="425"/>
      <c r="G115" s="425"/>
      <c r="H115" s="425"/>
      <c r="I115" s="425"/>
      <c r="J115" s="425"/>
      <c r="K115" s="425"/>
      <c r="L115" s="425"/>
      <c r="M115" s="425"/>
      <c r="N115" s="425"/>
      <c r="O115" s="425"/>
      <c r="P115" s="425"/>
      <c r="Q115" s="425"/>
      <c r="R115" s="425"/>
      <c r="S115" s="426"/>
    </row>
    <row r="116" spans="1:19">
      <c r="A116" s="424"/>
      <c r="B116" s="425"/>
      <c r="C116" s="425"/>
      <c r="D116" s="425"/>
      <c r="E116" s="425"/>
      <c r="F116" s="425"/>
      <c r="G116" s="425"/>
      <c r="H116" s="425"/>
      <c r="I116" s="425"/>
      <c r="J116" s="425"/>
      <c r="K116" s="425"/>
      <c r="L116" s="425"/>
      <c r="M116" s="425"/>
      <c r="N116" s="425"/>
      <c r="O116" s="425"/>
      <c r="P116" s="425"/>
      <c r="Q116" s="425"/>
      <c r="R116" s="425"/>
      <c r="S116" s="426"/>
    </row>
    <row r="117" spans="1:19">
      <c r="A117" s="424"/>
      <c r="B117" s="425"/>
      <c r="C117" s="425"/>
      <c r="D117" s="425"/>
      <c r="E117" s="425"/>
      <c r="F117" s="425"/>
      <c r="G117" s="425"/>
      <c r="H117" s="425"/>
      <c r="I117" s="425"/>
      <c r="J117" s="425"/>
      <c r="K117" s="425"/>
      <c r="L117" s="425"/>
      <c r="M117" s="425"/>
      <c r="N117" s="425"/>
      <c r="O117" s="425"/>
      <c r="P117" s="425"/>
      <c r="Q117" s="425"/>
      <c r="R117" s="425"/>
      <c r="S117" s="426"/>
    </row>
    <row r="118" spans="1:19">
      <c r="A118" s="424"/>
      <c r="B118" s="425"/>
      <c r="C118" s="425"/>
      <c r="D118" s="425"/>
      <c r="E118" s="425"/>
      <c r="F118" s="425"/>
      <c r="G118" s="425"/>
      <c r="H118" s="425"/>
      <c r="I118" s="425"/>
      <c r="J118" s="425"/>
      <c r="K118" s="425"/>
      <c r="L118" s="425"/>
      <c r="M118" s="425"/>
      <c r="N118" s="425"/>
      <c r="O118" s="425"/>
      <c r="P118" s="425"/>
      <c r="Q118" s="425"/>
      <c r="R118" s="425"/>
      <c r="S118" s="426"/>
    </row>
    <row r="119" spans="1:19">
      <c r="A119" s="424"/>
      <c r="B119" s="425"/>
      <c r="C119" s="425"/>
      <c r="D119" s="425"/>
      <c r="E119" s="425"/>
      <c r="F119" s="425"/>
      <c r="G119" s="425"/>
      <c r="H119" s="425"/>
      <c r="I119" s="425"/>
      <c r="J119" s="425"/>
      <c r="K119" s="425"/>
      <c r="L119" s="425"/>
      <c r="M119" s="425"/>
      <c r="N119" s="425"/>
      <c r="O119" s="425"/>
      <c r="P119" s="425"/>
      <c r="Q119" s="425"/>
      <c r="R119" s="425"/>
      <c r="S119" s="426"/>
    </row>
    <row r="120" spans="1:19">
      <c r="A120" s="424"/>
      <c r="B120" s="425"/>
      <c r="C120" s="425"/>
      <c r="D120" s="425"/>
      <c r="E120" s="425"/>
      <c r="F120" s="425"/>
      <c r="G120" s="425"/>
      <c r="H120" s="425"/>
      <c r="I120" s="425"/>
      <c r="J120" s="425"/>
      <c r="K120" s="425"/>
      <c r="L120" s="425"/>
      <c r="M120" s="425"/>
      <c r="N120" s="425"/>
      <c r="O120" s="425"/>
      <c r="P120" s="425"/>
      <c r="Q120" s="425"/>
      <c r="R120" s="425"/>
      <c r="S120" s="426"/>
    </row>
    <row r="121" spans="1:19">
      <c r="A121" s="424"/>
      <c r="B121" s="425"/>
      <c r="C121" s="425"/>
      <c r="D121" s="425"/>
      <c r="E121" s="425"/>
      <c r="F121" s="425"/>
      <c r="G121" s="425"/>
      <c r="H121" s="425"/>
      <c r="I121" s="425"/>
      <c r="J121" s="425"/>
      <c r="K121" s="425"/>
      <c r="L121" s="425"/>
      <c r="M121" s="425"/>
      <c r="N121" s="425"/>
      <c r="O121" s="425"/>
      <c r="P121" s="425"/>
      <c r="Q121" s="425"/>
      <c r="R121" s="425"/>
      <c r="S121" s="426"/>
    </row>
    <row r="122" spans="1:19">
      <c r="A122" s="424"/>
      <c r="B122" s="425"/>
      <c r="C122" s="425"/>
      <c r="D122" s="425"/>
      <c r="E122" s="425"/>
      <c r="F122" s="425"/>
      <c r="G122" s="425"/>
      <c r="H122" s="425"/>
      <c r="I122" s="425"/>
      <c r="J122" s="425"/>
      <c r="K122" s="425"/>
      <c r="L122" s="425"/>
      <c r="M122" s="425"/>
      <c r="N122" s="425"/>
      <c r="O122" s="425"/>
      <c r="P122" s="425"/>
      <c r="Q122" s="425"/>
      <c r="R122" s="425"/>
      <c r="S122" s="426"/>
    </row>
    <row r="123" spans="1:19">
      <c r="A123" s="424"/>
      <c r="B123" s="425"/>
      <c r="C123" s="425"/>
      <c r="D123" s="425"/>
      <c r="E123" s="425"/>
      <c r="F123" s="425"/>
      <c r="G123" s="425"/>
      <c r="H123" s="425"/>
      <c r="I123" s="425"/>
      <c r="J123" s="425"/>
      <c r="K123" s="425"/>
      <c r="L123" s="425"/>
      <c r="M123" s="425"/>
      <c r="N123" s="425"/>
      <c r="O123" s="425"/>
      <c r="P123" s="425"/>
      <c r="Q123" s="425"/>
      <c r="R123" s="425"/>
      <c r="S123" s="426"/>
    </row>
    <row r="124" spans="1:19">
      <c r="A124" s="424"/>
      <c r="B124" s="425"/>
      <c r="C124" s="425"/>
      <c r="D124" s="425"/>
      <c r="E124" s="425"/>
      <c r="F124" s="425"/>
      <c r="G124" s="425"/>
      <c r="H124" s="425"/>
      <c r="I124" s="425"/>
      <c r="J124" s="425"/>
      <c r="K124" s="425"/>
      <c r="L124" s="425"/>
      <c r="M124" s="425"/>
      <c r="N124" s="425"/>
      <c r="O124" s="425"/>
      <c r="P124" s="425"/>
      <c r="Q124" s="425"/>
      <c r="R124" s="425"/>
      <c r="S124" s="426"/>
    </row>
    <row r="125" spans="1:19">
      <c r="A125" s="424"/>
      <c r="B125" s="425"/>
      <c r="C125" s="425"/>
      <c r="D125" s="425"/>
      <c r="E125" s="425"/>
      <c r="F125" s="425"/>
      <c r="G125" s="425"/>
      <c r="H125" s="425"/>
      <c r="I125" s="425"/>
      <c r="J125" s="425"/>
      <c r="K125" s="425"/>
      <c r="L125" s="425"/>
      <c r="M125" s="425"/>
      <c r="N125" s="425"/>
      <c r="O125" s="425"/>
      <c r="P125" s="425"/>
      <c r="Q125" s="425"/>
      <c r="R125" s="425"/>
      <c r="S125" s="426"/>
    </row>
    <row r="126" spans="1:19">
      <c r="A126" s="424"/>
      <c r="B126" s="425"/>
      <c r="C126" s="425"/>
      <c r="D126" s="425"/>
      <c r="E126" s="425"/>
      <c r="F126" s="425"/>
      <c r="G126" s="425"/>
      <c r="H126" s="425"/>
      <c r="I126" s="425"/>
      <c r="J126" s="425"/>
      <c r="K126" s="425"/>
      <c r="L126" s="425"/>
      <c r="M126" s="425"/>
      <c r="N126" s="425"/>
      <c r="O126" s="425"/>
      <c r="P126" s="425"/>
      <c r="Q126" s="425"/>
      <c r="R126" s="425"/>
      <c r="S126" s="426"/>
    </row>
    <row r="127" spans="1:19">
      <c r="A127" s="424"/>
      <c r="B127" s="425"/>
      <c r="C127" s="425"/>
      <c r="D127" s="425"/>
      <c r="E127" s="425"/>
      <c r="F127" s="425"/>
      <c r="G127" s="425"/>
      <c r="H127" s="425"/>
      <c r="I127" s="425"/>
      <c r="J127" s="425"/>
      <c r="K127" s="425"/>
      <c r="L127" s="425"/>
      <c r="M127" s="425"/>
      <c r="N127" s="425"/>
      <c r="O127" s="425"/>
      <c r="P127" s="425"/>
      <c r="Q127" s="425"/>
      <c r="R127" s="425"/>
      <c r="S127" s="426"/>
    </row>
    <row r="128" spans="1:19">
      <c r="A128" s="424"/>
      <c r="B128" s="425"/>
      <c r="C128" s="425"/>
      <c r="D128" s="425"/>
      <c r="E128" s="425"/>
      <c r="F128" s="425"/>
      <c r="G128" s="425"/>
      <c r="H128" s="425"/>
      <c r="I128" s="425"/>
      <c r="J128" s="425"/>
      <c r="K128" s="425"/>
      <c r="L128" s="425"/>
      <c r="M128" s="425"/>
      <c r="N128" s="425"/>
      <c r="O128" s="425"/>
      <c r="P128" s="425"/>
      <c r="Q128" s="425"/>
      <c r="R128" s="425"/>
      <c r="S128" s="426"/>
    </row>
    <row r="129" spans="1:19">
      <c r="A129" s="427"/>
      <c r="B129" s="428"/>
      <c r="C129" s="428"/>
      <c r="D129" s="428"/>
      <c r="E129" s="428"/>
      <c r="F129" s="428"/>
      <c r="G129" s="428"/>
      <c r="H129" s="428"/>
      <c r="I129" s="428"/>
      <c r="J129" s="428"/>
      <c r="K129" s="428"/>
      <c r="L129" s="428"/>
      <c r="M129" s="428"/>
      <c r="N129" s="428"/>
      <c r="O129" s="428"/>
      <c r="P129" s="428"/>
      <c r="Q129" s="428"/>
      <c r="R129" s="428"/>
      <c r="S129" s="429"/>
    </row>
  </sheetData>
  <sheetProtection formatCells="0" selectLockedCells="1"/>
  <mergeCells count="390">
    <mergeCell ref="A21:B22"/>
    <mergeCell ref="A23:B23"/>
    <mergeCell ref="O11:S11"/>
    <mergeCell ref="O7:S7"/>
    <mergeCell ref="O15:S15"/>
    <mergeCell ref="A57:S57"/>
    <mergeCell ref="A58:S99"/>
    <mergeCell ref="Q100:Q101"/>
    <mergeCell ref="A102:S102"/>
    <mergeCell ref="A35:L35"/>
    <mergeCell ref="N35:P35"/>
    <mergeCell ref="N29:O30"/>
    <mergeCell ref="P29:Q30"/>
    <mergeCell ref="R29:S30"/>
    <mergeCell ref="N27:O28"/>
    <mergeCell ref="P27:Q28"/>
    <mergeCell ref="R27:S28"/>
    <mergeCell ref="A27:A28"/>
    <mergeCell ref="B27:B28"/>
    <mergeCell ref="C27:D28"/>
    <mergeCell ref="E27:E28"/>
    <mergeCell ref="F27:G28"/>
    <mergeCell ref="H27:H28"/>
    <mergeCell ref="A29:A30"/>
    <mergeCell ref="A103:S129"/>
    <mergeCell ref="K50:N50"/>
    <mergeCell ref="O50:R50"/>
    <mergeCell ref="U50:V50"/>
    <mergeCell ref="W50:X50"/>
    <mergeCell ref="A51:S51"/>
    <mergeCell ref="A52:J52"/>
    <mergeCell ref="K52:Q52"/>
    <mergeCell ref="A45:C45"/>
    <mergeCell ref="D45:J45"/>
    <mergeCell ref="M45:N45"/>
    <mergeCell ref="Q45:R45"/>
    <mergeCell ref="A46:C50"/>
    <mergeCell ref="D46:J50"/>
    <mergeCell ref="AC45:AD45"/>
    <mergeCell ref="AE47:AF47"/>
    <mergeCell ref="K48:N48"/>
    <mergeCell ref="O48:R48"/>
    <mergeCell ref="K49:M49"/>
    <mergeCell ref="N49:R49"/>
    <mergeCell ref="AC49:AD49"/>
    <mergeCell ref="AE49:AF49"/>
    <mergeCell ref="AE45:AF45"/>
    <mergeCell ref="K46:M46"/>
    <mergeCell ref="N46:R46"/>
    <mergeCell ref="AC46:AD46"/>
    <mergeCell ref="AE46:AF46"/>
    <mergeCell ref="K47:N47"/>
    <mergeCell ref="O47:R47"/>
    <mergeCell ref="AC47:AD47"/>
    <mergeCell ref="AT42:AU42"/>
    <mergeCell ref="W41:X41"/>
    <mergeCell ref="AI41:AL41"/>
    <mergeCell ref="AN41:AO41"/>
    <mergeCell ref="AQ41:AR41"/>
    <mergeCell ref="AT41:AU41"/>
    <mergeCell ref="AW41:AX41"/>
    <mergeCell ref="D44:J44"/>
    <mergeCell ref="K44:N44"/>
    <mergeCell ref="O44:R44"/>
    <mergeCell ref="AC44:AD44"/>
    <mergeCell ref="AE44:AF44"/>
    <mergeCell ref="BC40:BD40"/>
    <mergeCell ref="BF40:BG40"/>
    <mergeCell ref="A41:C44"/>
    <mergeCell ref="D41:J41"/>
    <mergeCell ref="L41:M41"/>
    <mergeCell ref="P41:S41"/>
    <mergeCell ref="U41:V41"/>
    <mergeCell ref="A39:C40"/>
    <mergeCell ref="AW42:AX42"/>
    <mergeCell ref="AZ42:BA42"/>
    <mergeCell ref="BC42:BD42"/>
    <mergeCell ref="BF42:BG42"/>
    <mergeCell ref="D43:J43"/>
    <mergeCell ref="M43:N43"/>
    <mergeCell ref="Q43:R43"/>
    <mergeCell ref="AZ41:BA41"/>
    <mergeCell ref="BC41:BD41"/>
    <mergeCell ref="BF41:BG41"/>
    <mergeCell ref="D42:J42"/>
    <mergeCell ref="K42:N42"/>
    <mergeCell ref="O42:R42"/>
    <mergeCell ref="AI42:AL42"/>
    <mergeCell ref="AN42:AO42"/>
    <mergeCell ref="AQ42:AR42"/>
    <mergeCell ref="BC39:BD39"/>
    <mergeCell ref="BF39:BG39"/>
    <mergeCell ref="D40:E40"/>
    <mergeCell ref="F40:J40"/>
    <mergeCell ref="L40:M40"/>
    <mergeCell ref="P40:S40"/>
    <mergeCell ref="W40:X40"/>
    <mergeCell ref="AI40:AL40"/>
    <mergeCell ref="AN40:AO40"/>
    <mergeCell ref="AQ40:AR40"/>
    <mergeCell ref="AI39:AL39"/>
    <mergeCell ref="AN39:AO39"/>
    <mergeCell ref="AQ39:AR39"/>
    <mergeCell ref="AT39:AU39"/>
    <mergeCell ref="AW39:AX39"/>
    <mergeCell ref="AZ39:BA39"/>
    <mergeCell ref="D39:J39"/>
    <mergeCell ref="K39:N39"/>
    <mergeCell ref="O39:S39"/>
    <mergeCell ref="U39:V39"/>
    <mergeCell ref="W39:X39"/>
    <mergeCell ref="AT40:AU40"/>
    <mergeCell ref="AW40:AX40"/>
    <mergeCell ref="AZ40:BA40"/>
    <mergeCell ref="AW36:AX36"/>
    <mergeCell ref="AZ36:BA36"/>
    <mergeCell ref="AZ37:BA37"/>
    <mergeCell ref="BC37:BD37"/>
    <mergeCell ref="BF37:BG37"/>
    <mergeCell ref="A38:C38"/>
    <mergeCell ref="D38:L38"/>
    <mergeCell ref="M38:O38"/>
    <mergeCell ref="P38:S38"/>
    <mergeCell ref="U38:V38"/>
    <mergeCell ref="W38:X38"/>
    <mergeCell ref="AE38:AF38"/>
    <mergeCell ref="AW35:AX35"/>
    <mergeCell ref="AZ35:BA35"/>
    <mergeCell ref="BC35:BD35"/>
    <mergeCell ref="BF35:BG35"/>
    <mergeCell ref="A36:C37"/>
    <mergeCell ref="D36:L36"/>
    <mergeCell ref="M36:O36"/>
    <mergeCell ref="P36:S36"/>
    <mergeCell ref="U36:V36"/>
    <mergeCell ref="W36:X36"/>
    <mergeCell ref="BC36:BD36"/>
    <mergeCell ref="BF36:BG36"/>
    <mergeCell ref="D37:L37"/>
    <mergeCell ref="M37:O37"/>
    <mergeCell ref="P37:S37"/>
    <mergeCell ref="AI37:AL37"/>
    <mergeCell ref="AN37:AO37"/>
    <mergeCell ref="AQ37:AR37"/>
    <mergeCell ref="AT37:AU37"/>
    <mergeCell ref="AW37:AX37"/>
    <mergeCell ref="AI36:AL36"/>
    <mergeCell ref="AN36:AO36"/>
    <mergeCell ref="AQ36:AR36"/>
    <mergeCell ref="AT36:AU36"/>
    <mergeCell ref="U35:V35"/>
    <mergeCell ref="W35:X35"/>
    <mergeCell ref="AI35:AL35"/>
    <mergeCell ref="AN35:AO35"/>
    <mergeCell ref="AQ35:AR35"/>
    <mergeCell ref="AT35:AU35"/>
    <mergeCell ref="M33:M34"/>
    <mergeCell ref="N33:O34"/>
    <mergeCell ref="P33:Q34"/>
    <mergeCell ref="R33:S34"/>
    <mergeCell ref="BC33:BD33"/>
    <mergeCell ref="BF33:BG33"/>
    <mergeCell ref="U34:V34"/>
    <mergeCell ref="W34:X34"/>
    <mergeCell ref="AI34:AL34"/>
    <mergeCell ref="AN34:AO34"/>
    <mergeCell ref="AQ34:AR34"/>
    <mergeCell ref="AT34:AU34"/>
    <mergeCell ref="AW34:AX34"/>
    <mergeCell ref="AZ34:BA34"/>
    <mergeCell ref="AI33:AL33"/>
    <mergeCell ref="AN33:AO33"/>
    <mergeCell ref="AQ33:AR33"/>
    <mergeCell ref="AT33:AU33"/>
    <mergeCell ref="AW33:AX33"/>
    <mergeCell ref="AZ33:BA33"/>
    <mergeCell ref="U33:V33"/>
    <mergeCell ref="W33:X33"/>
    <mergeCell ref="BC34:BD34"/>
    <mergeCell ref="BF34:BG34"/>
    <mergeCell ref="U32:V32"/>
    <mergeCell ref="W32:X32"/>
    <mergeCell ref="A33:A34"/>
    <mergeCell ref="B33:B34"/>
    <mergeCell ref="C33:D34"/>
    <mergeCell ref="E33:E34"/>
    <mergeCell ref="F33:G34"/>
    <mergeCell ref="H33:H34"/>
    <mergeCell ref="I33:J34"/>
    <mergeCell ref="K33:L34"/>
    <mergeCell ref="I31:J32"/>
    <mergeCell ref="K31:L32"/>
    <mergeCell ref="M31:M32"/>
    <mergeCell ref="N31:O32"/>
    <mergeCell ref="P31:Q32"/>
    <mergeCell ref="R31:S32"/>
    <mergeCell ref="A31:A32"/>
    <mergeCell ref="B31:B32"/>
    <mergeCell ref="C31:D32"/>
    <mergeCell ref="E31:E32"/>
    <mergeCell ref="F31:G32"/>
    <mergeCell ref="H31:H32"/>
    <mergeCell ref="AQ31:AR31"/>
    <mergeCell ref="AT31:AU31"/>
    <mergeCell ref="AW31:AX31"/>
    <mergeCell ref="AZ31:BA31"/>
    <mergeCell ref="BC31:BD31"/>
    <mergeCell ref="BF31:BG31"/>
    <mergeCell ref="U31:V31"/>
    <mergeCell ref="W31:X31"/>
    <mergeCell ref="Z31:AA31"/>
    <mergeCell ref="AC31:AD31"/>
    <mergeCell ref="AI31:AL31"/>
    <mergeCell ref="AN31:AO31"/>
    <mergeCell ref="AW29:AX29"/>
    <mergeCell ref="AZ29:BA29"/>
    <mergeCell ref="BC29:BD29"/>
    <mergeCell ref="BF29:BG29"/>
    <mergeCell ref="U30:V30"/>
    <mergeCell ref="W30:X30"/>
    <mergeCell ref="AI30:AL30"/>
    <mergeCell ref="AN30:AO30"/>
    <mergeCell ref="AQ30:AR30"/>
    <mergeCell ref="AT30:AU30"/>
    <mergeCell ref="U29:V29"/>
    <mergeCell ref="W29:X29"/>
    <mergeCell ref="AI29:AL29"/>
    <mergeCell ref="AN29:AO29"/>
    <mergeCell ref="AQ29:AR29"/>
    <mergeCell ref="AT29:AU29"/>
    <mergeCell ref="AW30:AX30"/>
    <mergeCell ref="AZ30:BA30"/>
    <mergeCell ref="BC30:BD30"/>
    <mergeCell ref="BF30:BG30"/>
    <mergeCell ref="B29:B30"/>
    <mergeCell ref="C29:D30"/>
    <mergeCell ref="E29:E30"/>
    <mergeCell ref="F29:G30"/>
    <mergeCell ref="H29:H30"/>
    <mergeCell ref="I27:J28"/>
    <mergeCell ref="K27:L28"/>
    <mergeCell ref="M27:M28"/>
    <mergeCell ref="I29:J30"/>
    <mergeCell ref="K29:L30"/>
    <mergeCell ref="M29:M30"/>
    <mergeCell ref="AW27:AX27"/>
    <mergeCell ref="AZ27:BA27"/>
    <mergeCell ref="BC27:BD27"/>
    <mergeCell ref="BF27:BG27"/>
    <mergeCell ref="U28:V28"/>
    <mergeCell ref="W28:X28"/>
    <mergeCell ref="AI28:AL28"/>
    <mergeCell ref="AN28:AO28"/>
    <mergeCell ref="AQ28:AR28"/>
    <mergeCell ref="AT28:AU28"/>
    <mergeCell ref="U27:V27"/>
    <mergeCell ref="W27:X27"/>
    <mergeCell ref="AI27:AL27"/>
    <mergeCell ref="AN27:AO27"/>
    <mergeCell ref="AQ27:AR27"/>
    <mergeCell ref="AT27:AU27"/>
    <mergeCell ref="AW28:AX28"/>
    <mergeCell ref="AZ28:BA28"/>
    <mergeCell ref="BC28:BD28"/>
    <mergeCell ref="BF28:BG28"/>
    <mergeCell ref="I25:J26"/>
    <mergeCell ref="K25:L26"/>
    <mergeCell ref="M25:M26"/>
    <mergeCell ref="N25:Q25"/>
    <mergeCell ref="R25:S26"/>
    <mergeCell ref="N26:O26"/>
    <mergeCell ref="P26:Q26"/>
    <mergeCell ref="AW24:AX24"/>
    <mergeCell ref="AZ24:BA24"/>
    <mergeCell ref="BC24:BD24"/>
    <mergeCell ref="BF24:BG24"/>
    <mergeCell ref="A25:A26"/>
    <mergeCell ref="B25:B26"/>
    <mergeCell ref="C25:D26"/>
    <mergeCell ref="E25:E26"/>
    <mergeCell ref="F25:G26"/>
    <mergeCell ref="H25:H26"/>
    <mergeCell ref="AT23:AU23"/>
    <mergeCell ref="AW23:AX23"/>
    <mergeCell ref="AZ23:BA23"/>
    <mergeCell ref="BC23:BD23"/>
    <mergeCell ref="BF23:BG23"/>
    <mergeCell ref="A24:S24"/>
    <mergeCell ref="AI24:AL24"/>
    <mergeCell ref="AN24:AO24"/>
    <mergeCell ref="AQ24:AR24"/>
    <mergeCell ref="AT24:AU24"/>
    <mergeCell ref="C23:E23"/>
    <mergeCell ref="H23:M23"/>
    <mergeCell ref="N23:P23"/>
    <mergeCell ref="AI23:AL23"/>
    <mergeCell ref="AN23:AO23"/>
    <mergeCell ref="AQ23:AR23"/>
    <mergeCell ref="AQ22:AR22"/>
    <mergeCell ref="AT22:AU22"/>
    <mergeCell ref="AW22:AX22"/>
    <mergeCell ref="AZ22:BA22"/>
    <mergeCell ref="BC22:BD22"/>
    <mergeCell ref="BF22:BG22"/>
    <mergeCell ref="AN21:AO21"/>
    <mergeCell ref="AQ21:AR21"/>
    <mergeCell ref="AT21:AU21"/>
    <mergeCell ref="AW21:AX21"/>
    <mergeCell ref="AZ21:BA21"/>
    <mergeCell ref="BC21:BD21"/>
    <mergeCell ref="BC19:BD19"/>
    <mergeCell ref="BF19:BG19"/>
    <mergeCell ref="H20:I20"/>
    <mergeCell ref="K20:L20"/>
    <mergeCell ref="N20:O20"/>
    <mergeCell ref="C21:E22"/>
    <mergeCell ref="F21:G23"/>
    <mergeCell ref="H21:P22"/>
    <mergeCell ref="AI21:AL21"/>
    <mergeCell ref="AI19:AL19"/>
    <mergeCell ref="AN19:AO19"/>
    <mergeCell ref="AQ19:AR19"/>
    <mergeCell ref="AT19:AU19"/>
    <mergeCell ref="AW19:AX19"/>
    <mergeCell ref="AZ19:BA19"/>
    <mergeCell ref="C19:D20"/>
    <mergeCell ref="E19:E20"/>
    <mergeCell ref="F19:G20"/>
    <mergeCell ref="H19:J19"/>
    <mergeCell ref="K19:M19"/>
    <mergeCell ref="N19:P19"/>
    <mergeCell ref="BF21:BG21"/>
    <mergeCell ref="AI22:AL22"/>
    <mergeCell ref="AN22:AO22"/>
    <mergeCell ref="AQ18:AR18"/>
    <mergeCell ref="AT18:AU18"/>
    <mergeCell ref="AW18:AX18"/>
    <mergeCell ref="AZ18:BA18"/>
    <mergeCell ref="BC18:BD18"/>
    <mergeCell ref="BF18:BG18"/>
    <mergeCell ref="N16:S16"/>
    <mergeCell ref="AN16:AO16"/>
    <mergeCell ref="B17:B18"/>
    <mergeCell ref="Q17:S17"/>
    <mergeCell ref="AN17:AO17"/>
    <mergeCell ref="C18:P18"/>
    <mergeCell ref="Q18:S23"/>
    <mergeCell ref="AI18:AL18"/>
    <mergeCell ref="AN18:AO18"/>
    <mergeCell ref="A19:B20"/>
    <mergeCell ref="A13:A18"/>
    <mergeCell ref="B13:B14"/>
    <mergeCell ref="C13:H14"/>
    <mergeCell ref="I13:K14"/>
    <mergeCell ref="L13:M14"/>
    <mergeCell ref="O13:S13"/>
    <mergeCell ref="O14:S14"/>
    <mergeCell ref="B15:B16"/>
    <mergeCell ref="A9:A12"/>
    <mergeCell ref="C9:M9"/>
    <mergeCell ref="O9:S9"/>
    <mergeCell ref="AB9:AC9"/>
    <mergeCell ref="C10:E10"/>
    <mergeCell ref="C15:M16"/>
    <mergeCell ref="F10:H10"/>
    <mergeCell ref="I10:J10"/>
    <mergeCell ref="K10:M10"/>
    <mergeCell ref="O10:S10"/>
    <mergeCell ref="B11:B12"/>
    <mergeCell ref="C11:M12"/>
    <mergeCell ref="N12:S12"/>
    <mergeCell ref="AE5:AF5"/>
    <mergeCell ref="C6:H6"/>
    <mergeCell ref="I6:J6"/>
    <mergeCell ref="K6:M6"/>
    <mergeCell ref="O6:S6"/>
    <mergeCell ref="V6:W6"/>
    <mergeCell ref="AE6:AF6"/>
    <mergeCell ref="A3:S3"/>
    <mergeCell ref="AB3:AC3"/>
    <mergeCell ref="A4:H4"/>
    <mergeCell ref="O4:S4"/>
    <mergeCell ref="A5:A8"/>
    <mergeCell ref="C5:M5"/>
    <mergeCell ref="O5:S5"/>
    <mergeCell ref="V5:W5"/>
    <mergeCell ref="B7:B8"/>
    <mergeCell ref="C7:M8"/>
    <mergeCell ref="N8:S8"/>
    <mergeCell ref="AB8:AC8"/>
  </mergeCells>
  <phoneticPr fontId="12"/>
  <dataValidations count="1">
    <dataValidation type="decimal" allowBlank="1" showInputMessage="1" showErrorMessage="1" sqref="W44:X44 U43" xr:uid="{00000000-0002-0000-0000-000000000000}">
      <formula1>0</formula1>
      <formula2>0.466</formula2>
    </dataValidation>
  </dataValidations>
  <hyperlinks>
    <hyperlink ref="O15" r:id="rId1" xr:uid="{00000000-0004-0000-0000-000000000000}"/>
  </hyperlinks>
  <printOptions horizontalCentered="1"/>
  <pageMargins left="0.94488188976377963" right="7.874015748031496E-2" top="0.55118110236220474" bottom="0.39370078740157483" header="0.23622047244094491" footer="0.23622047244094491"/>
  <pageSetup paperSize="9" scale="70" orientation="portrait" horizontalDpi="360" verticalDpi="360" r:id="rId2"/>
  <headerFooter alignWithMargins="0"/>
  <rowBreaks count="1" manualBreakCount="1">
    <brk id="55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13</xdr:col>
                    <xdr:colOff>441960</xdr:colOff>
                    <xdr:row>21</xdr:row>
                    <xdr:rowOff>228600</xdr:rowOff>
                  </from>
                  <to>
                    <xdr:col>14</xdr:col>
                    <xdr:colOff>182880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14</xdr:col>
                    <xdr:colOff>365760</xdr:colOff>
                    <xdr:row>21</xdr:row>
                    <xdr:rowOff>220980</xdr:rowOff>
                  </from>
                  <to>
                    <xdr:col>15</xdr:col>
                    <xdr:colOff>68580</xdr:colOff>
                    <xdr:row>22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 altText="現金">
                <anchor moveWithCells="1">
                  <from>
                    <xdr:col>5</xdr:col>
                    <xdr:colOff>579120</xdr:colOff>
                    <xdr:row>38</xdr:row>
                    <xdr:rowOff>30480</xdr:rowOff>
                  </from>
                  <to>
                    <xdr:col>7</xdr:col>
                    <xdr:colOff>68580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>
                  <from>
                    <xdr:col>3</xdr:col>
                    <xdr:colOff>99060</xdr:colOff>
                    <xdr:row>38</xdr:row>
                    <xdr:rowOff>38100</xdr:rowOff>
                  </from>
                  <to>
                    <xdr:col>4</xdr:col>
                    <xdr:colOff>388620</xdr:colOff>
                    <xdr:row>38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>
                  <from>
                    <xdr:col>7</xdr:col>
                    <xdr:colOff>342900</xdr:colOff>
                    <xdr:row>38</xdr:row>
                    <xdr:rowOff>38100</xdr:rowOff>
                  </from>
                  <to>
                    <xdr:col>8</xdr:col>
                    <xdr:colOff>426720</xdr:colOff>
                    <xdr:row>38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99060</xdr:colOff>
                    <xdr:row>40</xdr:row>
                    <xdr:rowOff>30480</xdr:rowOff>
                  </from>
                  <to>
                    <xdr:col>8</xdr:col>
                    <xdr:colOff>30480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83820</xdr:colOff>
                    <xdr:row>41</xdr:row>
                    <xdr:rowOff>7620</xdr:rowOff>
                  </from>
                  <to>
                    <xdr:col>8</xdr:col>
                    <xdr:colOff>38100</xdr:colOff>
                    <xdr:row>41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99060</xdr:colOff>
                    <xdr:row>42</xdr:row>
                    <xdr:rowOff>22860</xdr:rowOff>
                  </from>
                  <to>
                    <xdr:col>9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営業所!$A$3:$A$10</xm:f>
          </x14:formula1>
          <xm:sqref>N35:P35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2" sqref="G12"/>
    </sheetView>
  </sheetViews>
  <sheetFormatPr defaultRowHeight="13.2"/>
  <cols>
    <col min="1" max="1" width="9" customWidth="1"/>
    <col min="2" max="2" width="13.33203125" customWidth="1"/>
    <col min="3" max="3" width="13.88671875" customWidth="1"/>
  </cols>
  <sheetData>
    <row r="1" spans="1:58">
      <c r="F1" t="s">
        <v>76</v>
      </c>
      <c r="G1" s="21" t="s">
        <v>79</v>
      </c>
    </row>
    <row r="2" spans="1:58">
      <c r="A2" t="s">
        <v>80</v>
      </c>
      <c r="B2" t="s">
        <v>81</v>
      </c>
      <c r="C2" t="s">
        <v>82</v>
      </c>
      <c r="D2" t="s">
        <v>83</v>
      </c>
    </row>
    <row r="3" spans="1:58" ht="14.25" customHeight="1">
      <c r="A3" s="489" t="s">
        <v>84</v>
      </c>
      <c r="B3" s="490" t="s">
        <v>85</v>
      </c>
      <c r="C3" s="490" t="s">
        <v>86</v>
      </c>
      <c r="D3" s="491" t="s">
        <v>157</v>
      </c>
      <c r="E3" s="491"/>
      <c r="F3" s="491"/>
      <c r="G3" s="491"/>
      <c r="H3" s="491"/>
      <c r="I3" s="491"/>
      <c r="J3" s="491"/>
      <c r="K3" s="491"/>
      <c r="L3" s="22"/>
      <c r="M3" s="22"/>
      <c r="N3" s="22"/>
      <c r="O3" s="22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</row>
    <row r="4" spans="1:58" ht="14.4">
      <c r="A4" s="489"/>
      <c r="B4" s="490"/>
      <c r="C4" s="490"/>
      <c r="D4" s="491"/>
      <c r="E4" s="491"/>
      <c r="F4" s="491"/>
      <c r="G4" s="491"/>
      <c r="H4" s="491"/>
      <c r="I4" s="491"/>
      <c r="J4" s="491"/>
      <c r="K4" s="491"/>
      <c r="L4" s="22"/>
      <c r="M4" s="22"/>
      <c r="N4" s="22"/>
      <c r="O4" s="22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</row>
    <row r="5" spans="1:58" ht="14.25" customHeight="1">
      <c r="A5" s="489" t="s">
        <v>87</v>
      </c>
      <c r="B5" s="490" t="s">
        <v>88</v>
      </c>
      <c r="C5" s="490" t="s">
        <v>89</v>
      </c>
      <c r="D5" s="491" t="s">
        <v>90</v>
      </c>
      <c r="E5" s="491"/>
      <c r="F5" s="491"/>
      <c r="G5" s="491"/>
      <c r="H5" s="491"/>
      <c r="I5" s="491"/>
      <c r="J5" s="491"/>
      <c r="K5" s="491"/>
      <c r="L5" s="22"/>
      <c r="M5" s="22"/>
      <c r="N5" s="22"/>
      <c r="O5" s="22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</row>
    <row r="6" spans="1:58" ht="14.4">
      <c r="A6" s="489"/>
      <c r="B6" s="490"/>
      <c r="C6" s="490"/>
      <c r="D6" s="491"/>
      <c r="E6" s="491"/>
      <c r="F6" s="491"/>
      <c r="G6" s="491"/>
      <c r="H6" s="491"/>
      <c r="I6" s="491"/>
      <c r="J6" s="491"/>
      <c r="K6" s="491"/>
      <c r="L6" s="22"/>
      <c r="M6" s="22"/>
      <c r="N6" s="22"/>
      <c r="O6" s="22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</row>
    <row r="7" spans="1:58" ht="14.25" customHeight="1">
      <c r="A7" s="489" t="s">
        <v>91</v>
      </c>
      <c r="B7" s="490" t="s">
        <v>92</v>
      </c>
      <c r="C7" s="490" t="s">
        <v>93</v>
      </c>
      <c r="D7" s="491" t="s">
        <v>160</v>
      </c>
      <c r="E7" s="491"/>
      <c r="F7" s="491"/>
      <c r="G7" s="491"/>
      <c r="H7" s="491"/>
      <c r="I7" s="491"/>
      <c r="J7" s="491"/>
      <c r="K7" s="491"/>
      <c r="L7" s="22"/>
      <c r="M7" s="22"/>
      <c r="N7" s="22"/>
      <c r="O7" s="22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</row>
    <row r="8" spans="1:58" ht="14.4">
      <c r="A8" s="489"/>
      <c r="B8" s="490"/>
      <c r="C8" s="490"/>
      <c r="D8" s="491"/>
      <c r="E8" s="491"/>
      <c r="F8" s="491"/>
      <c r="G8" s="491"/>
      <c r="H8" s="491"/>
      <c r="I8" s="491"/>
      <c r="J8" s="491"/>
      <c r="K8" s="491"/>
      <c r="L8" s="22"/>
      <c r="M8" s="22"/>
      <c r="N8" s="22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58" ht="13.5" customHeight="1">
      <c r="A9" s="489" t="s">
        <v>94</v>
      </c>
      <c r="B9" s="490" t="s">
        <v>95</v>
      </c>
      <c r="C9" s="490" t="s">
        <v>96</v>
      </c>
      <c r="D9" s="491" t="s">
        <v>97</v>
      </c>
      <c r="E9" s="491"/>
      <c r="F9" s="491"/>
      <c r="G9" s="491"/>
      <c r="H9" s="491"/>
      <c r="I9" s="491"/>
      <c r="J9" s="491"/>
      <c r="K9" s="491"/>
      <c r="L9" s="22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</row>
    <row r="10" spans="1:58" ht="14.4">
      <c r="A10" s="489"/>
      <c r="B10" s="490"/>
      <c r="C10" s="490"/>
      <c r="D10" s="491"/>
      <c r="E10" s="491"/>
      <c r="F10" s="491"/>
      <c r="G10" s="491"/>
      <c r="H10" s="491"/>
      <c r="I10" s="491"/>
      <c r="J10" s="491"/>
      <c r="K10" s="491"/>
      <c r="L10" s="22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</row>
  </sheetData>
  <mergeCells count="16">
    <mergeCell ref="A7:A8"/>
    <mergeCell ref="B7:B8"/>
    <mergeCell ref="C7:C8"/>
    <mergeCell ref="D7:K8"/>
    <mergeCell ref="A9:A10"/>
    <mergeCell ref="B9:B10"/>
    <mergeCell ref="C9:C10"/>
    <mergeCell ref="D9:K10"/>
    <mergeCell ref="A3:A4"/>
    <mergeCell ref="B3:B4"/>
    <mergeCell ref="C3:C4"/>
    <mergeCell ref="D3:K4"/>
    <mergeCell ref="A5:A6"/>
    <mergeCell ref="B5:B6"/>
    <mergeCell ref="C5:C6"/>
    <mergeCell ref="D5:K6"/>
  </mergeCells>
  <phoneticPr fontId="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5" sqref="J5"/>
    </sheetView>
  </sheetViews>
  <sheetFormatPr defaultRowHeight="13.2"/>
  <cols>
    <col min="1" max="1" width="2.6640625" customWidth="1"/>
    <col min="5" max="5" width="6.6640625" style="16" customWidth="1"/>
  </cols>
  <sheetData>
    <row r="2" spans="2:8">
      <c r="B2" t="s">
        <v>68</v>
      </c>
      <c r="C2" t="s">
        <v>69</v>
      </c>
      <c r="D2" t="s">
        <v>70</v>
      </c>
      <c r="F2" t="s">
        <v>71</v>
      </c>
      <c r="G2" t="s">
        <v>69</v>
      </c>
      <c r="H2" t="s">
        <v>70</v>
      </c>
    </row>
    <row r="3" spans="2:8">
      <c r="B3" t="s">
        <v>72</v>
      </c>
      <c r="C3">
        <v>170</v>
      </c>
      <c r="D3">
        <v>7680</v>
      </c>
      <c r="E3" s="16">
        <v>1</v>
      </c>
      <c r="F3" t="s">
        <v>72</v>
      </c>
      <c r="G3">
        <v>120</v>
      </c>
      <c r="H3">
        <v>6000</v>
      </c>
    </row>
    <row r="4" spans="2:8">
      <c r="B4" s="17" t="s">
        <v>73</v>
      </c>
      <c r="C4" s="17">
        <v>120</v>
      </c>
      <c r="D4" s="17">
        <v>5560</v>
      </c>
      <c r="E4" s="18">
        <v>3</v>
      </c>
      <c r="F4" s="17" t="s">
        <v>73</v>
      </c>
      <c r="G4" s="17">
        <v>80</v>
      </c>
      <c r="H4" s="17">
        <v>3850</v>
      </c>
    </row>
    <row r="5" spans="2:8">
      <c r="B5" t="s">
        <v>74</v>
      </c>
      <c r="C5">
        <v>150</v>
      </c>
      <c r="D5">
        <v>6480</v>
      </c>
      <c r="E5" s="16">
        <v>2</v>
      </c>
      <c r="F5" t="s">
        <v>74</v>
      </c>
      <c r="G5">
        <v>100</v>
      </c>
      <c r="H5">
        <v>4490</v>
      </c>
    </row>
    <row r="6" spans="2:8">
      <c r="B6" s="19" t="s">
        <v>75</v>
      </c>
      <c r="C6" s="19">
        <v>40</v>
      </c>
      <c r="D6" s="19">
        <v>3080</v>
      </c>
      <c r="E6" s="20">
        <v>4</v>
      </c>
      <c r="F6" s="19" t="s">
        <v>75</v>
      </c>
      <c r="G6" s="19">
        <v>30</v>
      </c>
      <c r="H6" s="19">
        <v>2130</v>
      </c>
    </row>
    <row r="16" spans="2:8">
      <c r="B16" t="s">
        <v>76</v>
      </c>
      <c r="C16" s="21" t="s">
        <v>77</v>
      </c>
    </row>
    <row r="18" spans="3:3">
      <c r="C18" t="s">
        <v>78</v>
      </c>
    </row>
  </sheetData>
  <phoneticPr fontId="1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貸切１マン1</vt:lpstr>
      <vt:lpstr>営業所</vt:lpstr>
      <vt:lpstr>単価表</vt:lpstr>
      <vt:lpstr>貸切１マン1!Print_Area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宮浦観光バス;明智小五郎</dc:creator>
  <cp:lastModifiedBy>岳志 三好</cp:lastModifiedBy>
  <cp:revision>5</cp:revision>
  <cp:lastPrinted>2017-05-03T06:31:06Z</cp:lastPrinted>
  <dcterms:created xsi:type="dcterms:W3CDTF">2012-07-24T06:45:55Z</dcterms:created>
  <dcterms:modified xsi:type="dcterms:W3CDTF">2026-07-31T03:02:33Z</dcterms:modified>
  <cp:version>20161210.3.1</cp:version>
</cp:coreProperties>
</file>